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comments2.xml" ContentType="application/vnd.openxmlformats-officedocument.spreadsheetml.comments+xml"/>
  <Override PartName="/xl/threadedComments/threadedComment2.xml" ContentType="application/vnd.ms-excel.threadedcomments+xml"/>
  <Override PartName="/xl/pivotTables/pivotTable2.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C:\Users\diana.lopez\Downloads\"/>
    </mc:Choice>
  </mc:AlternateContent>
  <xr:revisionPtr revIDLastSave="0" documentId="13_ncr:1_{92C0C5A6-C3D5-42F2-A080-357E561F889A}" xr6:coauthVersionLast="47" xr6:coauthVersionMax="47" xr10:uidLastSave="{00000000-0000-0000-0000-000000000000}"/>
  <bookViews>
    <workbookView xWindow="-120" yWindow="-120" windowWidth="29040" windowHeight="15720" xr2:uid="{00000000-000D-0000-FFFF-FFFF00000000}"/>
  </bookViews>
  <sheets>
    <sheet name="MATRIZ" sheetId="1" r:id="rId1"/>
    <sheet name="TD" sheetId="4" state="hidden" r:id="rId2"/>
    <sheet name="BASE" sheetId="2" state="hidden" r:id="rId3"/>
    <sheet name="Hoja2" sheetId="6" state="hidden" r:id="rId4"/>
    <sheet name="RESUMEN DE CUMPLIMIENTO" sheetId="3" r:id="rId5"/>
  </sheets>
  <definedNames>
    <definedName name="_xlnm._FilterDatabase" localSheetId="2" hidden="1">BASE!$A$1:$J$64</definedName>
    <definedName name="_xlnm._FilterDatabase" localSheetId="0" hidden="1">MATRIZ!$A$10:$U$106</definedName>
    <definedName name="_xlnm._FilterDatabase" localSheetId="4" hidden="1">'RESUMEN DE CUMPLIMIENTO'!$A$2:$F$28</definedName>
    <definedName name="_xlnm.Print_Area" localSheetId="0">MATRIZ!$A$1:$U$106</definedName>
    <definedName name="_xlnm.Print_Titles" localSheetId="0">MATRIZ!$10:$12</definedName>
  </definedNames>
  <calcPr calcId="191028"/>
  <pivotCaches>
    <pivotCache cacheId="0" r:id="rId6"/>
    <pivotCache cacheId="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3" i="1" l="1"/>
  <c r="R103" i="1"/>
  <c r="S101" i="1"/>
  <c r="S92" i="1"/>
  <c r="Q92" i="1"/>
  <c r="S78" i="1"/>
  <c r="R80" i="1"/>
  <c r="R81" i="1"/>
  <c r="R82" i="1"/>
  <c r="R83" i="1"/>
  <c r="R84" i="1"/>
  <c r="R85" i="1"/>
  <c r="R86" i="1"/>
  <c r="R87" i="1"/>
  <c r="R88" i="1"/>
  <c r="R89" i="1"/>
  <c r="R90" i="1"/>
  <c r="R91" i="1"/>
  <c r="Q78" i="1"/>
  <c r="R62" i="1"/>
  <c r="R63" i="1"/>
  <c r="R64" i="1"/>
  <c r="R65" i="1"/>
  <c r="R66" i="1"/>
  <c r="R67" i="1"/>
  <c r="R68" i="1"/>
  <c r="R69" i="1"/>
  <c r="R70" i="1"/>
  <c r="R71" i="1"/>
  <c r="R73" i="1"/>
  <c r="R74" i="1"/>
  <c r="R75" i="1"/>
  <c r="R77" i="1"/>
  <c r="R61" i="1"/>
  <c r="Q62" i="1"/>
  <c r="Q63" i="1"/>
  <c r="Q64" i="1"/>
  <c r="Q65" i="1"/>
  <c r="Q66" i="1"/>
  <c r="Q67" i="1"/>
  <c r="Q68" i="1"/>
  <c r="Q69" i="1"/>
  <c r="Q70" i="1"/>
  <c r="Q71" i="1"/>
  <c r="Q73" i="1"/>
  <c r="Q74" i="1"/>
  <c r="Q75" i="1"/>
  <c r="Q77" i="1"/>
  <c r="Q61" i="1"/>
  <c r="S48" i="1"/>
  <c r="R48" i="1"/>
  <c r="Q47" i="1"/>
  <c r="Q38" i="1"/>
  <c r="R28" i="1"/>
  <c r="Q29" i="1"/>
  <c r="Q30" i="1"/>
  <c r="Q31" i="1"/>
  <c r="Q32" i="1"/>
  <c r="Q33" i="1"/>
  <c r="Q37" i="1"/>
  <c r="Q39" i="1"/>
  <c r="Q40" i="1"/>
  <c r="Q41" i="1"/>
  <c r="Q42" i="1"/>
  <c r="Q46" i="1"/>
  <c r="Q49" i="1"/>
  <c r="Q50" i="1"/>
  <c r="Q52" i="1"/>
  <c r="Q53" i="1"/>
  <c r="Q54" i="1"/>
  <c r="Q56" i="1"/>
  <c r="Q80" i="1"/>
  <c r="Q81" i="1"/>
  <c r="Q82" i="1"/>
  <c r="Q83" i="1"/>
  <c r="Q84" i="1"/>
  <c r="Q85" i="1"/>
  <c r="Q86" i="1"/>
  <c r="Q87" i="1"/>
  <c r="Q88" i="1"/>
  <c r="Q89" i="1"/>
  <c r="Q90" i="1"/>
  <c r="Q91" i="1"/>
  <c r="Q93" i="1"/>
  <c r="Q94" i="1"/>
  <c r="Q95" i="1"/>
  <c r="Q96" i="1"/>
  <c r="Q97" i="1"/>
  <c r="Q98" i="1"/>
  <c r="Q100" i="1"/>
  <c r="Q102" i="1"/>
  <c r="Q103" i="1"/>
  <c r="Q104" i="1"/>
  <c r="Q105" i="1"/>
  <c r="Q106" i="1"/>
  <c r="Q28" i="1"/>
  <c r="P35" i="1"/>
  <c r="Q35" i="1" s="1"/>
  <c r="P34" i="1"/>
  <c r="Q34" i="1" s="1"/>
  <c r="Q27" i="1"/>
  <c r="R22" i="1"/>
  <c r="Q24" i="1"/>
  <c r="Q23" i="1"/>
  <c r="Q22" i="1"/>
  <c r="Q18" i="1"/>
  <c r="R16" i="1"/>
  <c r="R17" i="1"/>
  <c r="Q14" i="1"/>
  <c r="Q16" i="1"/>
  <c r="Q17" i="1"/>
  <c r="Q21" i="1"/>
  <c r="R13" i="1"/>
  <c r="Q13" i="1"/>
  <c r="X87" i="2"/>
  <c r="W55" i="2"/>
  <c r="Q97" i="2"/>
  <c r="P97" i="2"/>
  <c r="Q96" i="2"/>
  <c r="P96" i="2"/>
  <c r="Q95" i="2"/>
  <c r="P95" i="2"/>
  <c r="Q94" i="2"/>
  <c r="P94" i="2"/>
  <c r="Q93" i="2"/>
  <c r="P93" i="2"/>
  <c r="Q92" i="2"/>
  <c r="R92" i="2" s="1"/>
  <c r="P92" i="2"/>
  <c r="Q91" i="2"/>
  <c r="P91" i="2"/>
  <c r="Q89" i="2"/>
  <c r="P89" i="2"/>
  <c r="Q88" i="2"/>
  <c r="P88" i="2"/>
  <c r="Q87" i="2"/>
  <c r="P87" i="2"/>
  <c r="Q86" i="2"/>
  <c r="P86" i="2"/>
  <c r="Q85" i="2"/>
  <c r="P85" i="2"/>
  <c r="Q84" i="2"/>
  <c r="P84" i="2"/>
  <c r="Q83" i="2"/>
  <c r="P83" i="2"/>
  <c r="Q82" i="2"/>
  <c r="P82" i="2"/>
  <c r="Q81" i="2"/>
  <c r="P81" i="2"/>
  <c r="Q80" i="2"/>
  <c r="P80" i="2"/>
  <c r="Q79" i="2"/>
  <c r="P79" i="2"/>
  <c r="Q78" i="2"/>
  <c r="P78" i="2"/>
  <c r="Q77" i="2"/>
  <c r="P77" i="2"/>
  <c r="Q76" i="2"/>
  <c r="P76" i="2"/>
  <c r="Q75" i="2"/>
  <c r="P75" i="2"/>
  <c r="Q74" i="2"/>
  <c r="P74" i="2"/>
  <c r="Q73" i="2"/>
  <c r="P73" i="2"/>
  <c r="Q71" i="2"/>
  <c r="P71" i="2"/>
  <c r="Q69" i="2"/>
  <c r="P69" i="2"/>
  <c r="Q68" i="2"/>
  <c r="P68" i="2"/>
  <c r="Q67" i="2"/>
  <c r="P67" i="2"/>
  <c r="Q66" i="2"/>
  <c r="P66" i="2"/>
  <c r="Q65" i="2"/>
  <c r="P65" i="2"/>
  <c r="Q64" i="2"/>
  <c r="P64" i="2"/>
  <c r="Q63" i="2"/>
  <c r="P63" i="2"/>
  <c r="Q62" i="2"/>
  <c r="P62" i="2"/>
  <c r="Q61" i="2"/>
  <c r="P61" i="2"/>
  <c r="Q60" i="2"/>
  <c r="P60" i="2"/>
  <c r="Q59" i="2"/>
  <c r="P59" i="2"/>
  <c r="Q58" i="2"/>
  <c r="P58" i="2"/>
  <c r="Q57" i="2"/>
  <c r="P57" i="2"/>
  <c r="Q56" i="2"/>
  <c r="P56" i="2"/>
  <c r="Q54" i="2"/>
  <c r="P54" i="2"/>
  <c r="Q53" i="2"/>
  <c r="P53" i="2"/>
  <c r="Q51" i="2"/>
  <c r="P51" i="2"/>
  <c r="Q50" i="2"/>
  <c r="R50" i="2" s="1"/>
  <c r="P50" i="2"/>
  <c r="Q49" i="2"/>
  <c r="P49" i="2"/>
  <c r="Q48" i="2"/>
  <c r="P48" i="2"/>
  <c r="Q47" i="2"/>
  <c r="P47" i="2"/>
  <c r="Q46" i="2"/>
  <c r="P46" i="2"/>
  <c r="Q45" i="2"/>
  <c r="P45" i="2"/>
  <c r="Q44" i="2"/>
  <c r="P44" i="2"/>
  <c r="Q43" i="2"/>
  <c r="P43" i="2"/>
  <c r="Q42" i="2"/>
  <c r="P42" i="2"/>
  <c r="Q41" i="2"/>
  <c r="P41" i="2"/>
  <c r="Q40" i="2"/>
  <c r="P40" i="2"/>
  <c r="Q39" i="2"/>
  <c r="P39" i="2"/>
  <c r="Q38" i="2"/>
  <c r="R38" i="2" s="1"/>
  <c r="P38" i="2"/>
  <c r="Q37" i="2"/>
  <c r="P37" i="2"/>
  <c r="Q36" i="2"/>
  <c r="R36" i="2" s="1"/>
  <c r="P36" i="2"/>
  <c r="Q35" i="2"/>
  <c r="P35" i="2"/>
  <c r="Q34" i="2"/>
  <c r="R34" i="2" s="1"/>
  <c r="P34" i="2"/>
  <c r="P33" i="2"/>
  <c r="Q33" i="2" s="1"/>
  <c r="R33" i="2" s="1"/>
  <c r="Q32" i="2"/>
  <c r="P32" i="2"/>
  <c r="Q31" i="2"/>
  <c r="P31" i="2"/>
  <c r="Q30" i="2"/>
  <c r="P30" i="2"/>
  <c r="Q29" i="2"/>
  <c r="P29" i="2"/>
  <c r="Q28" i="2"/>
  <c r="P28" i="2"/>
  <c r="Q27" i="2"/>
  <c r="P27" i="2"/>
  <c r="Q26" i="2"/>
  <c r="P26" i="2"/>
  <c r="Q25" i="2"/>
  <c r="P25" i="2"/>
  <c r="Q24" i="2"/>
  <c r="P24" i="2"/>
  <c r="Q23" i="2"/>
  <c r="P23" i="2"/>
  <c r="Q22" i="2"/>
  <c r="P22" i="2"/>
  <c r="Q21" i="2"/>
  <c r="P21" i="2"/>
  <c r="Q20" i="2"/>
  <c r="P20" i="2"/>
  <c r="Q19" i="2"/>
  <c r="P19" i="2"/>
  <c r="Q18" i="2"/>
  <c r="P18" i="2"/>
  <c r="Q16" i="2"/>
  <c r="P16" i="2"/>
  <c r="Q15" i="2"/>
  <c r="P15" i="2"/>
  <c r="Q14" i="2"/>
  <c r="P14" i="2"/>
  <c r="Q13" i="2"/>
  <c r="P13" i="2"/>
  <c r="Q12" i="2"/>
  <c r="P12" i="2"/>
  <c r="Q11" i="2"/>
  <c r="P11" i="2"/>
  <c r="Q9" i="2"/>
  <c r="P9" i="2"/>
  <c r="Q8" i="2"/>
  <c r="P8" i="2"/>
  <c r="Q7" i="2"/>
  <c r="P7" i="2"/>
  <c r="Q5" i="2"/>
  <c r="P5" i="2"/>
  <c r="Q4" i="2"/>
  <c r="P4" i="2"/>
  <c r="R40" i="2" l="1"/>
  <c r="R94" i="2"/>
  <c r="R19" i="2"/>
  <c r="R30" i="2"/>
  <c r="S59" i="1" l="1"/>
  <c r="R78" i="1"/>
  <c r="R92" i="1"/>
  <c r="R93" i="1"/>
  <c r="R94" i="1"/>
  <c r="R95" i="1"/>
  <c r="R96" i="1"/>
  <c r="R97" i="1"/>
  <c r="R98" i="1"/>
  <c r="R100" i="1"/>
  <c r="R102" i="1"/>
  <c r="R104" i="1"/>
  <c r="R105" i="1"/>
  <c r="R106" i="1"/>
  <c r="R45" i="1"/>
  <c r="S45" i="1" s="1"/>
  <c r="R42" i="1"/>
  <c r="S42" i="1" s="1"/>
  <c r="R34" i="1"/>
  <c r="R35" i="1"/>
  <c r="R30" i="1"/>
  <c r="R21" i="1"/>
  <c r="R20" i="1"/>
  <c r="R14" i="1"/>
  <c r="R18" i="1"/>
  <c r="R23" i="1"/>
  <c r="R24" i="1"/>
  <c r="R25" i="1"/>
  <c r="R27" i="1"/>
  <c r="R29" i="1"/>
  <c r="R31" i="1"/>
  <c r="R32" i="1"/>
  <c r="R33" i="1"/>
  <c r="R36" i="1"/>
  <c r="R37" i="1"/>
  <c r="R38" i="1"/>
  <c r="R39" i="1"/>
  <c r="R40" i="1"/>
  <c r="R41" i="1"/>
  <c r="S39" i="1" s="1"/>
  <c r="R43" i="1"/>
  <c r="R44" i="1"/>
  <c r="R46" i="1"/>
  <c r="R47" i="1"/>
  <c r="S47" i="1" s="1"/>
  <c r="R49" i="1"/>
  <c r="R50" i="1"/>
  <c r="R52" i="1"/>
  <c r="R53" i="1"/>
  <c r="R54" i="1"/>
  <c r="R56" i="1"/>
  <c r="S28" i="1" l="1"/>
  <c r="S22" i="1"/>
  <c r="S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tc={4889E07B-D12B-4EBD-93E1-9DE22C1DFA2D}</author>
    <author>Diana Lopez</author>
    <author>tc={BA9F80EE-9725-4AD2-9EC5-E46CA0F0E06C}</author>
  </authors>
  <commentList>
    <comment ref="R22" authorId="0" shapeId="0" xr:uid="{9CCCE685-7068-4A4D-A058-D00F8DCEB780}">
      <text>
        <r>
          <rPr>
            <sz val="11"/>
            <color theme="1"/>
            <rFont val="Calibri"/>
            <family val="2"/>
            <scheme val="minor"/>
          </rPr>
          <t xml:space="preserve">Diana Lopez Coronado:
</t>
        </r>
      </text>
    </comment>
    <comment ref="D27" authorId="0" shapeId="0" xr:uid="{A9E57375-CDC8-496F-8D7D-6D30EC06BAD4}">
      <text>
        <r>
          <rPr>
            <b/>
            <sz val="9"/>
            <color indexed="81"/>
            <rFont val="Tahoma"/>
            <family val="2"/>
          </rPr>
          <t>Diana Lopez Coronado:</t>
        </r>
        <r>
          <rPr>
            <sz val="9"/>
            <color indexed="81"/>
            <rFont val="Tahoma"/>
            <family val="2"/>
          </rPr>
          <t xml:space="preserve">
Que se entiende por gestionar, el nombre del indicador se refiere a la ejecución no a la gestión. Se debe delimitar</t>
        </r>
      </text>
    </comment>
    <comment ref="C39" authorId="1" shapeId="0" xr:uid="{4889E07B-D12B-4EBD-93E1-9DE22C1DFA2D}">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 la linea depende de la Dirección de Acción a la Justicia.</t>
      </text>
    </comment>
    <comment ref="H43" authorId="0" shapeId="0" xr:uid="{0A1B1A8A-794F-4781-98B5-B9D0A13753B8}">
      <text>
        <r>
          <rPr>
            <b/>
            <sz val="9"/>
            <color indexed="81"/>
            <rFont val="Tahoma"/>
            <family val="2"/>
          </rPr>
          <t>Diana Lopez Coronado:</t>
        </r>
        <r>
          <rPr>
            <sz val="9"/>
            <color indexed="81"/>
            <rFont val="Tahoma"/>
            <family val="2"/>
          </rPr>
          <t xml:space="preserve">
definir si se trata de un plan</t>
        </r>
      </text>
    </comment>
    <comment ref="R44" authorId="2" shapeId="0" xr:uid="{DB7413FE-9603-47CD-AF3D-DA8CEE30344E}">
      <text>
        <r>
          <rPr>
            <b/>
            <sz val="9"/>
            <color indexed="81"/>
            <rFont val="Tahoma"/>
            <family val="2"/>
          </rPr>
          <t>Diana Lopez:</t>
        </r>
        <r>
          <rPr>
            <sz val="9"/>
            <color indexed="81"/>
            <rFont val="Tahoma"/>
            <family val="2"/>
          </rPr>
          <t xml:space="preserve">
</t>
        </r>
      </text>
    </comment>
    <comment ref="Q45" authorId="2" shapeId="0" xr:uid="{89E787DF-C11D-4733-AA09-EAD93ADCAF42}">
      <text>
        <r>
          <rPr>
            <b/>
            <sz val="9"/>
            <color indexed="81"/>
            <rFont val="Tahoma"/>
            <family val="2"/>
          </rPr>
          <t>Diana Lopez:</t>
        </r>
        <r>
          <rPr>
            <sz val="9"/>
            <color indexed="81"/>
            <rFont val="Tahoma"/>
            <family val="2"/>
          </rPr>
          <t xml:space="preserve">
</t>
        </r>
      </text>
    </comment>
    <comment ref="H47" authorId="0" shapeId="0" xr:uid="{04B67FE7-96BB-4BA5-A352-8F6B6A0555A3}">
      <text>
        <r>
          <rPr>
            <b/>
            <sz val="9"/>
            <color indexed="81"/>
            <rFont val="Tahoma"/>
            <family val="2"/>
          </rPr>
          <t>Diana Lopez Coronado:</t>
        </r>
        <r>
          <rPr>
            <sz val="9"/>
            <color indexed="81"/>
            <rFont val="Tahoma"/>
            <family val="2"/>
          </rPr>
          <t xml:space="preserve">
cual es la unidad de medida</t>
        </r>
      </text>
    </comment>
    <comment ref="C49" authorId="0" shapeId="0" xr:uid="{6F89BEE7-FA2F-41E8-9E53-5F7E099C8D5F}">
      <text>
        <r>
          <rPr>
            <b/>
            <sz val="9"/>
            <color indexed="81"/>
            <rFont val="Tahoma"/>
            <family val="2"/>
          </rPr>
          <t>Diana Lopez Coronado:</t>
        </r>
        <r>
          <rPr>
            <sz val="9"/>
            <color indexed="81"/>
            <rFont val="Tahoma"/>
            <family val="2"/>
          </rPr>
          <t xml:space="preserve">
Las tres direcciones tiene actividades</t>
        </r>
      </text>
    </comment>
    <comment ref="C61" authorId="3" shapeId="0" xr:uid="{BA9F80EE-9725-4AD2-9EC5-E46CA0F0E06C}">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Todas las direcciones de la Subse aportan a esa linea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tc={584BE934-B8AE-4656-8199-E5E29EAB6109}</author>
    <author>Diana Lopez Coronado</author>
    <author>Diana Lopez</author>
    <author>tc={F64F50AE-BBAA-4C79-BE0D-B3D22D555E2B}</author>
  </authors>
  <commentList>
    <comment ref="C30" authorId="0" shapeId="0" xr:uid="{584BE934-B8AE-4656-8199-E5E29EAB6109}">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 la linea depende de la Dirección de Acción a la Justicia.</t>
      </text>
    </comment>
    <comment ref="G34" authorId="1" shapeId="0" xr:uid="{334B2D86-88A6-4928-B855-027387C04FB6}">
      <text>
        <r>
          <rPr>
            <b/>
            <sz val="9"/>
            <color indexed="81"/>
            <rFont val="Tahoma"/>
            <family val="2"/>
          </rPr>
          <t>Diana Lopez Coronado:</t>
        </r>
        <r>
          <rPr>
            <sz val="9"/>
            <color indexed="81"/>
            <rFont val="Tahoma"/>
            <family val="2"/>
          </rPr>
          <t xml:space="preserve">
definri si se trata de un plan</t>
        </r>
      </text>
    </comment>
    <comment ref="Q35" authorId="2" shapeId="0" xr:uid="{6014027F-277B-4341-A7A0-ED440562365F}">
      <text>
        <r>
          <rPr>
            <b/>
            <sz val="9"/>
            <color indexed="81"/>
            <rFont val="Tahoma"/>
            <family val="2"/>
          </rPr>
          <t>Diana Lopez:</t>
        </r>
        <r>
          <rPr>
            <sz val="9"/>
            <color indexed="81"/>
            <rFont val="Tahoma"/>
            <family val="2"/>
          </rPr>
          <t xml:space="preserve">
</t>
        </r>
      </text>
    </comment>
    <comment ref="P36" authorId="2" shapeId="0" xr:uid="{2C108AE6-4424-4753-A234-6D4E21251300}">
      <text>
        <r>
          <rPr>
            <b/>
            <sz val="9"/>
            <color indexed="81"/>
            <rFont val="Tahoma"/>
            <family val="2"/>
          </rPr>
          <t>Diana Lopez:</t>
        </r>
        <r>
          <rPr>
            <sz val="9"/>
            <color indexed="81"/>
            <rFont val="Tahoma"/>
            <family val="2"/>
          </rPr>
          <t xml:space="preserve">
</t>
        </r>
      </text>
    </comment>
    <comment ref="G38" authorId="1" shapeId="0" xr:uid="{B9672324-14A8-4D77-9C46-1C4820570C87}">
      <text>
        <r>
          <rPr>
            <b/>
            <sz val="9"/>
            <color indexed="81"/>
            <rFont val="Tahoma"/>
            <family val="2"/>
          </rPr>
          <t>Diana Lopez Coronado:</t>
        </r>
        <r>
          <rPr>
            <sz val="9"/>
            <color indexed="81"/>
            <rFont val="Tahoma"/>
            <family val="2"/>
          </rPr>
          <t xml:space="preserve">
cual es la unidad de medida</t>
        </r>
      </text>
    </comment>
    <comment ref="C40" authorId="1" shapeId="0" xr:uid="{C41CB0FE-C746-4104-8B07-044D0EC471CF}">
      <text>
        <r>
          <rPr>
            <b/>
            <sz val="9"/>
            <color indexed="81"/>
            <rFont val="Tahoma"/>
            <family val="2"/>
          </rPr>
          <t>Diana Lopez Coronado:</t>
        </r>
        <r>
          <rPr>
            <sz val="9"/>
            <color indexed="81"/>
            <rFont val="Tahoma"/>
            <family val="2"/>
          </rPr>
          <t xml:space="preserve">
Las tres direcciones tiene actividades</t>
        </r>
      </text>
    </comment>
    <comment ref="C52" authorId="3" shapeId="0" xr:uid="{F64F50AE-BBAA-4C79-BE0D-B3D22D555E2B}">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Todas las direcciones de la Subse aportan a esa linea</t>
      </text>
    </comment>
  </commentList>
</comments>
</file>

<file path=xl/sharedStrings.xml><?xml version="1.0" encoding="utf-8"?>
<sst xmlns="http://schemas.openxmlformats.org/spreadsheetml/2006/main" count="1909" uniqueCount="626">
  <si>
    <t xml:space="preserve">30 de marzo </t>
  </si>
  <si>
    <t>Suma</t>
  </si>
  <si>
    <t>30 de junio</t>
  </si>
  <si>
    <t>Constante</t>
  </si>
  <si>
    <t xml:space="preserve">30 de septiembre </t>
  </si>
  <si>
    <t xml:space="preserve">Creciente </t>
  </si>
  <si>
    <t xml:space="preserve">31 de diciembre </t>
  </si>
  <si>
    <t xml:space="preserve">Decreciente </t>
  </si>
  <si>
    <t>SEGUIMIENTO PLAN ESTRATÉGICO INSTITUCIONAL - PEI</t>
  </si>
  <si>
    <t>F-DE-1376
V.1</t>
  </si>
  <si>
    <t>CORTE DE REPORTE:</t>
  </si>
  <si>
    <t>30 de Septiembre de 2025</t>
  </si>
  <si>
    <t xml:space="preserve">META </t>
  </si>
  <si>
    <t>ACTIVIDAD</t>
  </si>
  <si>
    <t>PONDERACION</t>
  </si>
  <si>
    <t xml:space="preserve">NOMBRE DEL INDICADOR </t>
  </si>
  <si>
    <t xml:space="preserve">TIPO DE INDICADOR </t>
  </si>
  <si>
    <t>PRODUCTO</t>
  </si>
  <si>
    <t xml:space="preserve">FUENTE </t>
  </si>
  <si>
    <t xml:space="preserve">RESPONSABLE </t>
  </si>
  <si>
    <t>TOTAL PROGRAMADO VIGENCIA 
2025</t>
  </si>
  <si>
    <t xml:space="preserve">DESCRIPCIÓN AVANCE </t>
  </si>
  <si>
    <t xml:space="preserve">OBJETIVO ESTRATÉGICO </t>
  </si>
  <si>
    <t>LINEA ESTRATÉGICA</t>
  </si>
  <si>
    <t>META ANUAL</t>
  </si>
  <si>
    <t>PROGRAMADO T1</t>
  </si>
  <si>
    <t>PROGRAMADO T2</t>
  </si>
  <si>
    <t>PROGRAMADO T3</t>
  </si>
  <si>
    <t>PROGRAMADO T4</t>
  </si>
  <si>
    <t>EJECUTADO AL CORTE DEL INFORME</t>
  </si>
  <si>
    <t>CUMPLIMIENTO</t>
  </si>
  <si>
    <t>Cumplimiento ponderado Trimestral por actividad</t>
  </si>
  <si>
    <t>CUMPLIMIENTO PONDERADO POR LÍNEA</t>
  </si>
  <si>
    <t>CUMPLIMIENTO NORMALIZADO</t>
  </si>
  <si>
    <t>OBJETIVO ESTRATÉGICO N°1: Contribuir en la gestión de conflictos, el fortalecimiento de convivencias pacíficas y relaciones armónicas en las comunidades para propiciar la construcción de confianza.</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</si>
  <si>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</si>
  <si>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Realizar intervenciones formativas mediante el uso de metodologías diferenciales y herramientas innovadoras para contribuir en la transformación de comportamientos contrarios a la convivencia.</t>
  </si>
  <si>
    <t xml:space="preserve">Numero de intervenciones formativas </t>
  </si>
  <si>
    <t>Producto</t>
  </si>
  <si>
    <t>Intervenciones formativas</t>
  </si>
  <si>
    <t>POA 2025</t>
  </si>
  <si>
    <t>Subsecretaría de Seguridad</t>
  </si>
  <si>
    <t>OBJETIVO 1 - LINEA ESTRATÉGICA 2
Ampliación de la cobertura y la sostenibilidad para la orientación en gestión de medidas correctivas mediante la implementación del portafolio de servicios a la ciudadanía</t>
  </si>
  <si>
    <t>Implementar 23 puntos de atención para gestión de comparendos del Código Nacional de Seguridad y Convivencia</t>
  </si>
  <si>
    <t xml:space="preserve">Número de Puntos de atención para gestión de comparendos implementados </t>
  </si>
  <si>
    <t>Puntos de atención</t>
  </si>
  <si>
    <t>OBJETIVO 1 - LINEA ESTRATÉGICA 3
Desarrollo de alianzas estratégicas entre actores institucionales y comunitarios para el fortalecimiento de liderazgos sociales y orientación técnica para la sostenibilidad de iniciativas de convivencia</t>
  </si>
  <si>
    <t xml:space="preserve">Diseñar un modelo de articulación para la generación de alianzas estratégicas entre actores que promuevan la sostenibilidad de prácticas comunitarios en convivencia. </t>
  </si>
  <si>
    <t>Número de Modelos de articulación para la generación de alianzas</t>
  </si>
  <si>
    <t>Modelo de articulación</t>
  </si>
  <si>
    <t>NO PROGRAMADA</t>
  </si>
  <si>
    <t xml:space="preserve">Durante el tercer trimestre de 2025, se realizó la línea base de los procesos que serán medidos bajo esa lógica de articulación en Red. Se identificaron 13 procesos (1 por localidad) en fase Potencial: En esta fase se trata de descubrir qué es lo que ya hay, qué es lo que ya está funcionando en relación con los miembros claves que están en el territorio, sus interacciones, problemáticas y objetivos en la comunidad. Estos procesos cuentan con: a. Identificación de actores, b. Identificación de problemáticas y, c. Niveles de relación e interacción entre actores. 
Se realizó el primer seguimiento de los procesos que serán medidos bajo esta lógica logrando establecer el indicador de producto: 20 procesos (1 por localidad) en las siguientes fases: 
Potencial: 3 procesos donde se trata de descubrir qué es lo que ya hay, qué es lo que ya está funcionando en relación con los miembros claves que están en el territorio, sus interacciones, problemáticas y objetivos en la comunidad. 
Cohesión: 4 Procesos donde fomentamos las relaciones, la comunicación e identificamos las tensiones entre actores buscando equilibrarlas para poder ver resultados. Iniciamos la búsqueda de ese valor agregado que generara el trabajar mancomunadamente en el territorio. Establecemos el Plan de Trabajo 
Madurez: 4 Procesos donde establecemos el valor añadido de trabajar en conjunto.  Una comunidad gestiona bien la tensión entre focalizar y crecer cuando aprende a cuidar y mantener las relaciones y, el nivel de interacciones de apoyo mutuo y la ayuda para gestionar conflictos y mejora continua de sus prácticas. 
Gestión: 8 Procesos donde se promueven espacios de encuentro, intercambiamos experiencias; vinculamos a nuevos miembros, buscando alianzas y espacios de referencia fuera de la propia comunidad. Formamos un grupo motor que pueda dar sostenibilidad a nuestra red. 
Transformación: 1 Proceso donde crece el número de personas y se focaliza tanto que termina siendo un grupo de trabajo especializado por el equipo motor, con capacidad instalada para interactuar con diversos actores y multiplican sus saberes con otros grupos de interés. 
En el mes de septiembre, se realizó el segundo seguimiento de los procesos que serán medidos bajo esta lógica logrando establecer el indicador de producto: 20 procesos (1 por localidad) en las siguientes fases: 3 Procesos en fase de Cohesión, 5 Procesos en fase de Madurez, 3 Procesos en fase de Gestión y 9 Procesos en fase de Transformación.  
De esta última fase, 7 procesos ya fueron finalizados. En el marco del Modelo, la transformación comportamental se orienta hacia la comprensión de barreras que no permiten esta reflexión hacia el cambio comportamental que lo denominamos sesgos.  Para el trabajo en lógica de Red, asociamos el sesgo de responsabilidad difusa.  
Este sesgo se observa cuando las personas se sienten menos obligadas a actuar o ayudar cuando hay otras personas presentes, creyendo que otro individuo del grupo tomará la iniciativa o asumirá la responsabilidad. Al implementar el modelo, buscamos que las personas: a. fortalezcan habilidades para entender las emociones y situaciones de los otros, b. fortalezcan habilidades para saber qué hacer con las propias emociones, y c. reconozcan normas sociales (formales e informales) para generar acuerdos por parte de los integrantes. 
Estos 7 procesos están en fase de análisis de la medición inicial (Diagnóstico – Fase Potencial) y medición Final (Evaluación – Fase de Transformación) para establecer el cambio comportamental. </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</si>
  <si>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</si>
  <si>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</si>
  <si>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Realizar documentos de análisis en materia de seguridad, convivencia y justicia, que sean insumo para la toma de decisiones.</t>
  </si>
  <si>
    <t>Número de documentos de análisis en materia de seguridad, convivencia y justicia, que sean insumo para la toma de decisiones</t>
  </si>
  <si>
    <t>Documentos de análisis</t>
  </si>
  <si>
    <t>Oficina de Análisis de Información y Estudios Estratégicos</t>
  </si>
  <si>
    <t>Durante el trimestre se realizaron 7 documentos de análisis, en el acumulado se llevan 20 en total, estos documentos se generan sobre las siguientes temáticas: Comportamiento delictivo en Bogotá, Factores determinantes del homicidio (enero a abril, julio 2025), Factores determinantes del hurto (marzo, abril 2025), Homicidios de Ciudadanos habitantes de Calle en Bogotá, Análisis hurto y disparos, Factores determinantes del hurto en Transmilenio (mayo, agosto), Necesidades jurídicas en Bogotá, Marcas criminales en Bogotá, Análisis de las víctimas de homicidios con medidas correctivas del CNSCC, Rutas de población migrante, Diagnóstico de piques ilegales, Extorsión, Desaparecidos, Homicidio de migrantes.  Estos documentos apoyan a la generación de estrategias en materia de seguridad, convivencia y justicia en la ciudad de Bogotá.</t>
  </si>
  <si>
    <t>Número de boletines mensuales de los principales indicadores de seguridad, convivencia y acceso a la justicia</t>
  </si>
  <si>
    <t>Boletines</t>
  </si>
  <si>
    <t>Desarrollar  herramientas de análisis y visualización de datos en materia de seguridad, convivencia y justicia.</t>
  </si>
  <si>
    <t>Número de  herramientas de análisis y visualización de datos en materia de seguridad, convivencia y justicia.</t>
  </si>
  <si>
    <t xml:space="preserve">Herramientas de análisis y visualización </t>
  </si>
  <si>
    <t xml:space="preserve">
Durante el trimestre se realizaron 3 tableros de visualización, en total de la vigencia se llevan 10 tableros sobre: Seguimiento a delitos de alto impacto, Acciones Operativas para la seguridad, Alcance estrategias distritales para la seguridad, Seguimiento a incidentes línea 123, Intervenciones o acompañamientos operativos para la convivencia, Imposición de medidas correctivas o comparendos para la convivencia, Justicia - Indicadores, Atenciones presenciales a necesidades jurídicas LGTBI, Acceso a la justicia - Capacidades, Acciones operativas para la seguridad.</t>
  </si>
  <si>
    <t>OBJETIVO 2 - LINEA ESTATÉGICA 2
Diseño, despliegue e implementación de un modelo de intervención territorial para la transformación de entornos problemáticos.</t>
  </si>
  <si>
    <t>Intervenir 20 entornos problemáticos de manera articulada con los organismos de seguridad y justicia, gobierno distrital, sector privado y la ciudadanía para mejorar las condiciones de seguridad y convivencia</t>
  </si>
  <si>
    <t>Numero de territorios intervenidos</t>
  </si>
  <si>
    <t>Territorios intervenidos</t>
  </si>
  <si>
    <t>Subsecretaria de Seguridad y Convivencia</t>
  </si>
  <si>
    <t>Esta meta se programó con periodicidad anual considerando que  las intervenciones se refieren a un proceso que contribuye a mejorar las condiciones de seguridad y convivencia de los entornos. En este sentido durante el tercer trimestre 2025 en atención a los planes de acción concertados por polígono orientados a la contención y prevención de la comisión de delitos, promover la sana convivencia, corregir las vulnerabilidades físicas y sociales relacionadas con el orden urbano, se avanzó en:
•	Intervenciones físicas que incluyen la recuperación de espacios públicos deteriorados, mejoramiento del alumbrado, señalización y urbanismo táctico, con el objetivo de transformar entornos inseguros en lugares funcionales, habitables y apropiados por la comunidad.
•	Operativos interinstitucionales orientados al control territorial para lograr la disuasión de actividades delictivas o contrarias a la convivencia.
•	Procesos de fortalecimiento comunitario, dirigidos a empoderar a la ciudadanía, consolidar redes de apoyo vecinal y promover la corresponsabilidad en el cuidado del entorno.
Todo lo anterior se ha adelantado en polígonos ubicados en sectores estratégicos como: Valladolid, Andalucía en la localidad de Kennedy; La Esperanza, Garces Navas en Engativá, Restrepo en Antonio Nariño, Plaza España en Los Mártires, La Esperanza en la localidad de Barrios Unidos; y Gibraltar Sur, en Ciudad Bolívar.
Estas intervenciones han contado con la participación de entidades del Distrito como la EAAB, SDA, PONAL, Alcaldías Locales, Aguas de Bogotá, Jardín Botánico, IDRD, SDM, e ICBF, lo cual refleja un esfuerzo conjunto y coordinado para lograr impactos sostenibles.
Finalmente, en el mes de septiembre se avanza en el monitoreo de los indicadores priorizados para medir el avance en cada uno de los polígonos, a través de la aplicación de 3.668 encuestas que permiten a su vez realizar los ajustes correspondientes a los planes de acción de acuerdo con las necesidades evidenciadas en territorio.
Estas intervenciones se implementarán durante todo el II Semestre del año para tener al final de la vigencia 20 entornos intervenidos interinstitucionalmente.</t>
  </si>
  <si>
    <t>OBJETIVO 2 - LINEA ESTATÉGICA 3
Fortalecimiento de la gestión comunitaria de la Seguridad y la Convivencia, con el fin de generar espacios donde los ciudadanos colaboren en la identificación de problemas y en la implementación de estrategias</t>
  </si>
  <si>
    <t>Diseñar el modelo de  Gestión Comunitaria de la Seguridad y la Convivencia.</t>
  </si>
  <si>
    <t>Número de Modelos de  Gestión Comunitaria de la Seguridad y la Convivencia</t>
  </si>
  <si>
    <t>Modelos de gestion comunitaria</t>
  </si>
  <si>
    <t>CUMPLIDA</t>
  </si>
  <si>
    <t xml:space="preserve">Teniendo en cuenta que la meta de este producto fue alcanzada y finalizada en el segundo trimestre del año en curso, motivo por el cual no se presentan  avances. </t>
  </si>
  <si>
    <t>Intervenir 19 territorios priorizados con el modelo de  Gestión Comunitaria de la Seguridad y la Convivencia.</t>
  </si>
  <si>
    <t xml:space="preserve">Número de Territorios intervenidos con el modelo de  Gestión Comunitaria </t>
  </si>
  <si>
    <t>OBJETIVO 2 - LINEA ESTATÉGICA 4
Desarrollo de un plan integral de mejoramiento de competencias para Gestores de Convivencia y estandarización de procedimientos, como elementos clave para optimizar la gestión de la convivencia y la seguridad en las comunidades.</t>
  </si>
  <si>
    <t>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</si>
  <si>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</si>
  <si>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plan de mejoramiento de competencias</t>
  </si>
  <si>
    <t>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</si>
  <si>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</si>
  <si>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Gestión</t>
  </si>
  <si>
    <t>Gestores con competencias mejoradas</t>
  </si>
  <si>
    <t>Durante el tercer trimestre de 2025, se capacitó a 110 gestores de la Subsecretaría de Seguridad y Convivencia. Las temáticas abordadas se definieron según las necesidades previamente identificadas, dichas jornadas se desarrollaron en distintas fechas. Se debe tener en cuenta que dadas las condiciones del servicio permanente que prestan los gestores de convivencia, se hace necesario aprovechar cualquier espacio en el que sea posible avanzar en la cualificación y eso hizo que se lograra la participación de 10 gestores adicionales.
Evidencias:
*Matriz relación 110 gestores capacitados
*Listados de asistencia capacitaciones gestores</t>
  </si>
  <si>
    <t>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</si>
  <si>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</si>
  <si>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plan de acción para actualización de documentos</t>
  </si>
  <si>
    <t>Durante el Tercer Trimestre se ejecutaron 5 de las 17 actividades definidas en el Plan de Acción, logrando un avance del 30%.
1, Se realiza actualización de documentos, se avanzó con la actualización del procedimiento "PD-GS-10 Gestionar la orientación, ejecución y certificación de actividades pedagógicas de convivencia y programas comunitarios en el marco de la ley 1801 de 2016", el 19 de septiembre de 2025 en el Portal MIPG. Se avanzó con la revisión y ajustes para la actualización de los procedimientos: PD-GS-08 Apoyo y coordinación de acciones para el control del delito y PD-GS-2 Realizar acompañamiento a manifestaciones públicas, para promover la convivencia pacífica.
2, Se realiza actualización de documentos estratégicos, se avanzó en la actualización  en el Portal MIPG de las guías: "G-GS-06 Guía para el registro y validación de actividades en Progressus", el 29 de agosto de 2025 y "G-GS-1 Guía para el acompañamiento a escenarios de manifestación pública del equipo de gestores de convivencia", el 22 de agosto de 2025.
Evidencias:
*Informe de Actividades Trim-III
*Correos avances ajustes y actualización procedimientos
*Word avances procedimientos
*Imágenes actualización guías Portal MIPG</t>
  </si>
  <si>
    <t>Porcentaje de cumplimiento del plan de acción para la revisión y ajuste de los productos de las Políticas Públicas Distritales</t>
  </si>
  <si>
    <t>plan de acción para revisión y ajuste de productos en políticas públicas</t>
  </si>
  <si>
    <t>Durante el Tercer Trimestre de 2025, se adelantaron 2 de las 5 actividades definidas en el plan, logrando un 40% de avance.
1, Se realizaron las justificaciones técnicas de los productos priorizados, detallando las causas de los ajustes, las consecuencias operativas de mantener las fichas sin modificación y la manera en que las propuestas fortalecen la medición, pertinencia y viabilidad de las metas.
2, Se estructuró el proceso de radicación ante la Oficina Asesora de Planeación con la solicitud de ajustes para cada uno de los productos.
Evidencias:
*Informe de avance Políticas Públicas Trim-III
*Matriz plan de acción de cada uno de los productos de las políticas públicas, con ajustes aprobados y las justificaciones técnicas de cada producto con sus respectivas fichas.
*Oficios de remisión a la OAP con solicitud de ajustes y solicitud de cada uno de los ajustes por parte de la OAP ante las entidades líderes.
*Inventario políticas públicas con actualización oficios radicación solicitud ajustes para cada producto</t>
  </si>
  <si>
    <t>OBJETIVO 2 - LINEA ESTATÉGICA 5
Construcción de un modelo de gobernanza de la seguridad en Bogotá Región que optimice recursos y capacidades para el abordaje conjunto de fenómenos asociados a la seguridad y la convivencia.</t>
  </si>
  <si>
    <t>Caracterizar los fenómenos de seguridad, convivencia y acceso a la justicia, para el abordaje conjunto en los municipios de borde o que hagan parte de la RMBC.</t>
  </si>
  <si>
    <t>Número de documentos de caracterizacion de fenómenos de seguridad, convivencia y acceso a la justicia, para el abordaje conjunto en los municipios de borde o que hagan parte de la RMBC.</t>
  </si>
  <si>
    <t>Documento de caracterización</t>
  </si>
  <si>
    <t xml:space="preserve">Aunque el indicador tiene reporte anual, se presentan los siguientes avances en el tercer trimestre de 2025 en relación al plan de trabajo propuesto:
-	Se elaboraron tres (3) reportes de seguimiento mensual a los indicadores de seguridad priorizados para las entidades territoriales asociadas a la Región Metropolitana Bogotá Cundinamarca
-	Se aplicó el instrumento “Guía de Observación de Fenómenos Metropolitanos” durante el recorrido interinstitucional en el Humedal Tibanica. De igual manera, se sistematizó la información recopilada en el formulario desarrollado en MS Forms. 
-	Se actualizó la alineación estratégica de Planes Integrales de Seguridad y Convivencia Ciudadana (PISCC) de las entidades territoriales asociadas a la RMBC, con la inclusión de Fusagasugá. </t>
  </si>
  <si>
    <t xml:space="preserve">Porcentaje de  ejecución de los recursos solicitados  para el plan de apoyo al bienestar y reconocimiento al personal uniformado.
</t>
  </si>
  <si>
    <t>Presupuesto ejecutado</t>
  </si>
  <si>
    <t>Subsecretaría de Inversiones y Fortalecimiento de Capacidades Operativas</t>
  </si>
  <si>
    <t>Durante el tercer trimestre del año 2025 se ejecutó un valor de $315.503.721 y el valor de los recursos solicitados para el plan de apoyo al bienestar y reconocimiento al personal uniformado fue por la suma $315.503.721. Lo anterior representa un  100% de ejecución de los recursos solicitados. Se recibieron 9 solicitudes de los organismos de seguridad y se reconoció y ordenó el pago de los recursos mediante las Resoluciones: 174 del 05/08/2025, 177 del 13/08/2025, 179 del 14/08/2025, 185, 187 y 188 del 22/08/2025, 214 del 17/09/2025 y 240 y 243 del 30/09/2025.</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</si>
  <si>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</si>
  <si>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1
Implementación del modelo de gestión carcelaria restaurativo para la Cárcel Distrital, el Centro Especial de Reclusión y Casa Libertad</t>
  </si>
  <si>
    <t>Realizar Jornadas de atención integral y aprovechamiento del tiempo Libre para los PPL recluidos en los CDT (Estaciones de Policía y URI de Puente Aranda)</t>
  </si>
  <si>
    <t>Porcentaje de Jornadas de atención integral y aprovechamiento del tiempo Libre para los PPL recluidos en los CDT (Estaciones de Policía y URI de Puente Aranda) realizadas.</t>
  </si>
  <si>
    <t>Jornadas atención integral y aprovechamiento del tiempo libre</t>
  </si>
  <si>
    <t>Subsecretaría de Acceso a la Justicia</t>
  </si>
  <si>
    <t>Se realizaron las 24 jornadas de atención integral y aprovechamiento del tiempo libre dirigidas a los PPL de los CDT, que se encontraban programadas, distribuidas así:
* 6 Talleres Jurídicos
* 18 psicosociales</t>
  </si>
  <si>
    <t>Entregar bienes a los Centros de Detención Transitoria -CDT- del distrito con destino a los PPL</t>
  </si>
  <si>
    <t>número de CDT del distrito con entrega de bienes para PPL</t>
  </si>
  <si>
    <t>PPL beneficidos con bienes y servicios</t>
  </si>
  <si>
    <t>Vincular  adultos pospenados y posegresados al programa casa libertad para la generación de oportunidades de inclusión social y productiva desde la disminución de factores de riesgo frente al delito</t>
  </si>
  <si>
    <t>Número de adultos pospenados y posegresados vinculados al programa Casa Libertad</t>
  </si>
  <si>
    <t>Personas vinculadas al programa casa libertad</t>
  </si>
  <si>
    <t xml:space="preserve">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</si>
  <si>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</si>
  <si>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Informe de gestion</t>
  </si>
  <si>
    <t>Durante el tercer trimestre de 2025, se elaboró un (1) informe sobre la gestión de articulación con las autoridades para el ingreso de casos a los programas de la Dirección. Este reporte describe la articulación con las entidades del SRPA. En agosto de 2025, se prorrogó el Convenio 1602-2023 entre la Fiscalía General de la Nación y la  Secretaría Distrital de Seguridad, Convivencia y Justicia, mediante el cual se reconoce al Programa 
Distrital de Justicia Restaurativa como una estrategia de mediación penal.
Gracias a la articulación entre la Dirección de Responsabilidad Penal para Adolescentes y las  distintas autoridades competentes, se ha logrado brindar atención integral tanto a víctimas como  a ofensores, en el marco de los mecanismos de Justicia Restaurativa. Asimismo, se ha establecido  un acompañamiento especializado para víctimas en situación de riesgo.</t>
  </si>
  <si>
    <t>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</si>
  <si>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</si>
  <si>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Modelo de atención</t>
  </si>
  <si>
    <t>Durante el tercer trimestre de 2025 en la DRPA se construyeron instructivos de las sanciones privativas y no privativas de la libertad del Programa Distrital de Sanciones con línea técnica para operación de dichas sanciones desde el enfoque restaurativo, pedagógico y diferencial, aportando a la inclusión productiva y a la prevención de la reincidencia.
Se anexan los siguientes documentos:
INSTRUCTIVO CAE PRE-EGRESO 
INSTRUCTIVO SANCION INTERNACIÓN EN MEDIO SEMICERRADO
INSTRUCTIVO SANCION LIBERTAD ASISTIDA Y VIGILADA
INSTRUCTIVO SANCION PRESTACIÓN DE SERVICIOS A LA COMUNIDAD
INSTRUCTIVO SANCION REGLAS DE CONDUCTA</t>
  </si>
  <si>
    <t>Realizar jornadas de socialización de los programas de la Dirección con los actores y/o autoridades del SRPA</t>
  </si>
  <si>
    <t>Número de Jornadas de socialización con actores y/o autoridades del SRPA realizadas</t>
  </si>
  <si>
    <t>Jornadas de socialización</t>
  </si>
  <si>
    <t>Durante el tercer trimestre de 2025 se llevaron a cabo jornadas con la Delegación del Huila, los jueces del SRPA en Bogotá y la Secretaría de Seguridad y Justicia de Cali (22 y 23 de septiembre), se compartió la experiencia de Bogotá en la implementación de la justicia juvenil restaurativa, a través de la presentación de los programas del Programa Distrital de Justicia Restaurativa, visitas a sus sedes y diálogos con coordinadores y equipos de atención, además de fortalecer la articulación interinstitucional para la remisión de adolescentes, víctimas y sus redes de apoyo.</t>
  </si>
  <si>
    <t>Brindar el servicio de atención en salud primaria (medicina general y odontología general de primer nivel) a las Personas Privadas de la Libertad de la Cárcel Distrital</t>
  </si>
  <si>
    <t>Porcentaje de Servicios de salud primaria brindados a las PPL de la Cárcel Distrital</t>
  </si>
  <si>
    <t>Servicios de atención primaria en medicina y odontología general de primer nivel</t>
  </si>
  <si>
    <t>Ejecutar requisas generales dentro de la Cárcel Distrital por parte del Cuerpo de Custodia y Vigilancia para detectar elementos prohibidos dentro de los pabellones</t>
  </si>
  <si>
    <t>Porcentaje de cumplimiento en  requisas generales  en la Cárcel Distrital en atención a las necesidades</t>
  </si>
  <si>
    <t>Requisas dentro de la cárcel</t>
  </si>
  <si>
    <t>Para el 3er trimestre se planearon y ejecutaron requisas mensualmente, en el mes de julio 7, en el mes de agosto 5 y en el mes de septiembre 8, este último ha sido el mes con mayor cantidad de requisas, dando un total acumulado para el trimestre de 20.
Las requisas son ordenadas de acuerdo al comportamiento de las PPL y a las condiciones de seguridad interna y externas
En las requisas adelantadas por el Cuerpo de Custodia y Vigilancia se encuentran diferentes elementos que no están permitidos, los cuales son SPA, elementos cortopunzantes de elaboración artesanal, dispositivos y accesorios electrónicos.</t>
  </si>
  <si>
    <t>Brindar el servicio de atención en salud primaria (medicina general, odontología general y psicología de primer nivel) a las Personas Privadas de la Libertad del Centro Especial de Reclusión (CER).</t>
  </si>
  <si>
    <t>Porcentaje de servicios de salud primaria brindados a las PPL del Centro Especial de Reclusión (CER).</t>
  </si>
  <si>
    <t>Servicios de atención en salud primaria</t>
  </si>
  <si>
    <t>Meta cumplida al segundo trimestre</t>
  </si>
  <si>
    <t xml:space="preserve">Número de estándares obligatorios ACA diagnosticados </t>
  </si>
  <si>
    <t>Estándares ACA</t>
  </si>
  <si>
    <t>OBJETIVO 3 - LINEA ESTATÉGICA 2
Mejoramiento de la gestión contractual y la capacidad de respuesta frente a las necesidades de dotación y de infraestructura de clientes internos y externos</t>
  </si>
  <si>
    <t>Numero de comités de obra realizado en el marco de seguimiento a ejecución de contratos de obra a cargo de la Dirección de Bienes</t>
  </si>
  <si>
    <t>Comités realizados</t>
  </si>
  <si>
    <t>OBJETIVO 3 - LINEA ESTATÉGICA 3
Traslado de las capacidades de las Comisarías de Familia que permitan activar la ruta de atención integral en casos de violencia en el contexto familiar</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</si>
  <si>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</si>
  <si>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</si>
  <si>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Estrategia para estructuar Red de Organizaciones sociales</t>
  </si>
  <si>
    <t xml:space="preserve">Durante el tercer trimestre se alcanzó un 70% de avance acumulado, para su cumplimiento se realizaron las siguientes actividades definidas para el periodo: 
1.	Identificación de las iniciativas comunitarias: Durante el tercer trimestre del 2025 se consolidó la identificación de iniciativas ciudadanas en las localidades priorizadas, a partir de las siguientes acciones: El 15 de agosto se realizó reunión técnica con el equipo de Justicia Territorial y la Dirección de Acceso a la Justicia, en la sesión se evidenció la necesidad de realizar una validación técnica de la información registrada en base de datos, con el fin de establecer criterios de inclusión de las iniciativas ciudadanas orientadas a la solución de conflictos y la prevención de violencias en las cinco localidades priorizadas. Posteriormente, a partir de la sistematización de la información resultante, se logró establecer contacto con diversas iniciativas identificadas, con el propósito de avanzar en su reconocimiento, visibilización y fortalecimiento dentro de la estrategia institucional.
Como resultado de este proceso, se identificaron 55 iniciativas distribuidas en las siguientes localidades priorizadas: en Ciudad Bolívar, 17 iniciativas con 131 participantes; en Suba, 11 iniciativas con 152 participantes; en Kennedy, 6 iniciativas con 21 participantes; en Los Mártires, 4 iniciativas con 11 participantes; en Sumapaz, 5 iniciativas con 20 participantes y en Tunjuelito, 12 iniciativas con 197 participantes. Estas iniciativas se enmarcan en diferentes temáticas de trabajo comunitario, entre ellas: ambiental (2), convivencia (11), cultural (9), derechos humanos (1), enfoque diferencial (19), género (1), prevención de violencias (4), religioso (1), resolución de conflictos (2) y otros temas (5). Esta base fue presentada a la Directora de Acceso a la Justicia por medio de correo electrónico el 30 de septiembre.
2. Creación de los laboratorios locales para la convivencia y la resolución de conflictos: Se avanzó en la estrategia de Laboratorios Locales de Justicia, concebidos como escenarios de encuentro que integran expresiones comunitarias de justicia, actores institucionales y ciudadanía.  El día 29 de julio se realizó reunión para definir elementos claves de los laboratorios locales de justicia estableciendo como objetivo principal la construcción de soluciones innovadoras de justicia comunitaria que articulen servicios de justicia a partir de ejercicios de participación ciudadana. El día 25 de septiembre se llevó a cabo una reunión con el equipo de Justicia Territorial, en la cual, se avanzó en la socialización de avances y retroalimentación del modelo operativo de los laboratorios locales de justicia. El documento técnico describe el diseño de la estrategia resaltando el enfoque territorial y comunitario que la orienta, los objetivos generales y específicos, el alcance en las localidades priorizadas, así como los tres momentos metodológicos que la estructuran: diseño del modelo operativo de los laboratorios, conformación y puesta en marcha de los laboratorios en cada territorio, y la activación de los Sistemas Locales de Justicia. El documento también presenta la población objetivo, las acciones pedagógicas y participativas, y los mecanismos de articulación, seguimiento y sostenibilidad, con el propósito de fortalecer la confianza institucional, la convivencia, la transformación pacífica de los conflictos y la prevención de violencias. Este documento fue presentado a la Directora de Acceso a la Justicia en reunión del 29 de septiembre, durante la sesión se revisó la versión final del documento donde se aprobó el mismo, con observaciones de forma. En cumplimiento a los compromisos, el equipo remitió el documento técnico actualizado a la Directora de Acceso a la Justicia el día 30 de septiembre.
3. Puesta en marcha de acciones pedagógicas y formativas: El avance correspondiente al trimestre, se refleja en el cumplimiento de 54 sesiones en los temas de cartografía, gestión de emociones y rutas justicia, en el marco de la estrategia para la estructuración de la Red de Organizaciones Sociales para la Convivencia. En la localidad de Sumapaz se desarrollaron 2 sesiones con el grupo Tunal Alto; en la localidad de Kennedy, 5 sesiones con el grupo número 1; en la localidad de Los Mártires, un total de 10 sesiones con los grupos Casa de Juventud, Consejos de Sabios y Sabias, Líderes Comunitarios y Barriales, y Mujeres ASP, en la localidad de Suba, se llevaron a cabo 30 sesiones con la participación de la Casa LGBTI Laura Weinstein, el grupo Gerencias Sociales, la JAC Amberes, la JAC Cataluña y la JAC Laguito y finalmente en la localidad de Tunjuelito 8 sesiones con el grupo mujeres ASP y con la IED Venecia. Se contó con un total de 720 participantes. 
El avance durante la vigencia 2025 se refleja en el cumplimiento de 9 actividades programadas, en el marco de la estrategia para la estructuración de la Red de Organizaciones Sociales para la Convivencia, se elaboró el plan de trabajo con su respectivo cronograma anual, se gestionó la articulación interinstitucional para la referenciación de actores estratégicos del Distrito, se desarrolló un mapeo de organizaciones sociales, sistematizado en una base de datos, se consolidó la identificación de iniciativas comunitarias en las localidades priorizadas, el diseño metodológico para los laboratorios locales para la convivencia y se dio continuidad a las acciones pedagógicas y formativas en diferentes localidades priorizadas de la ciudad. </t>
  </si>
  <si>
    <t>2. Diseñar e implementar un modelo de relacionamiento con todos los actores de justicia centrado en la gestión de capacidades</t>
  </si>
  <si>
    <t>Número de  Modelos de relacionamiento con todos los actores de justicia centrado en la gestión de capacidades implementado</t>
  </si>
  <si>
    <t xml:space="preserve">Modelo de relacionamiento </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</si>
  <si>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</si>
  <si>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</si>
  <si>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Modelo de atención en casas de justicia</t>
  </si>
  <si>
    <t xml:space="preserve">Durante el trimestre se alcanzó un 70% de avance acumulado, para su cumplimiento se realizaron las siguientes actividades definidas para el periodo: 
1. Sesiones y capacitaciones del modelo de operación de Casas de Justicia:
En el mes de septiembre se realizó capacitación del Modelo de Oferta y Servicios de las Casas de Justicia a los servidores públicos de la Dirección de Acceso a la Justicia dirigido a los roles de la Dirección: (Referentes de Casas de Justicia, CRI, receptores de denuncia, recepcionistas, UMC, facilitadores), en esta capacitación se presentó el contenido y desarrollo del modelo de operación. Se precisó que no se trata de un modelo nuevo ni de un cambio en los roles, sino de un refuerzo en la comprensión y aplicación del marco operativo existente, que integra justicia formal, no formal y comunitaria, así como las proyecciones futuras. En cuanto a fortalecimiento de los servicios las casas, relacionamiento y operación de otras entidades en las casas, rutas de atención, instrumento de seguimiento, reportes a través de SIDIJUS, justicia formal y no formal ofertado en las Casas de Justicia unidades de mediación, centros distritales de resolución de conflictos, Programa distrital de justicia en equidad, y fortalecimiento de los equipos que conforman las Casas de Justicia. Esta actividad se realizó en el marco de la reunión de seguimiento bimensual de la DAJ.  
En el marco de la operación e implementación del Modelo de atención de Casas de Justicia, en el mes de agosto se realizaron tres jornadas de capacitación dirigidas al personal de atención, impactando a un total de 99 personas. Estas capacitaciones se enfocaron en fortalecer las competencias de las entidades con las que se tienen convenios (Comisarías de Familia, Fiscalía e ICBF) y en la socialización de las rutas de conflictividades actualizadas en el marco del Modelo de atención. Las temáticas abordadas incluyeron: violencia intrafamiliar, delitos, alimentos, violencia sexual, la ruta integral para mujeres víctimas, Alerta Naranja y la atención a Niños, Niñas y Adolescentes (NNA).
2. Operación y seguimiento del modelo de atención: Se avanzó en la consolidación del Documento del Modelo, su contenido estructura la operación actual de las Casas de Justicia, así como su proceso de fortalecimiento. En el marco del seguimiento, durante agosto se realizaron sesiones con los referentes de las Casas de Justicia para la revisión de los formatos de informes de operación. En el mes de septiembre se llevó a cabo un encuentro con el equipo multidisciplinario encargado de los servicios, con el fin de validar el contenido del modelo de atención y las rutas de atención en el marco del funcionamiento de las Casas de Justicia. Esta revisión incluyó tanto las rutas ya implementadas como la identificación de aquellas que deben desarrollarse para atender las conflictividades más recurrentes entre la ciudadanía, además de disposiciones para la transversalización de enfoques. Asimismo, se efectuó una sesión específica con los referentes de los enfoques Afro y Rrom, con el objetivo de definir las rutas correspondientes e incorporarlas al modelo de atención.
3. Diseño e implementación de nuevas rutas de acceso a la justicia en Casas de Justicia: Durante el tercer trimestre se avanzó en la priorización de la respuesta a las conflictividades ciudadanas más recurrentes y la transversalización de enfoques diferenciales. El 26 de septiembre de 2025, se realizó reunión de seguimiento entre la Directora de la DAJ y el equipo técnico permitió revisar los avances de consolidación e implementación de rutas de acceso a la justicia. Durante la sesión se abordó principalmente los avances en las siguientes rutas: Alerta naranja en el marco de prevención del feminicidio, avances en la implementación de enfoque diferencial comunidades negras y Afro en la atención de Casas de Justicia, así como la relacionada con ruta de atención a víctimas de conflicto armado. Estas rutas fueron revisadas bajo criterios de articulación técnica, pertinencia territorial y enfoque diferencial, acordándose avanzar en su socialización en territorio con relación a los flujos de atención y responsabilidades institucionales, con el fin de fortalecer la efectividad del SDJ y la coordinación intersectorial en el Distrito.
El avance durante la vigencia 2025 se refleja en el cumplimiento de 10 actividades programadas en el plan de trabajo, se avanzó en la formulación de estrategias estrategia de rediseño de las Unidades Móviles de Justicia, atención a posibles casos de feminicidio mediante la implementación de la Alerta Naranja en el sistema SIDIJUS y la proyección de una ruta piloto de atención en el CTP, se suscribieron nuevos convenios interadministrativos con entidades. Finalmente, avances en el seguimiento y consolidación del modelo de operación de Casas de Justicia, avance en el diseño de nuevas rutas de acceso a la justicia en Casas de Justicia.
</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</si>
  <si>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</si>
  <si>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</si>
  <si>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 xml:space="preserve"> Formular un plan de analítica de datos para el sistema del Centro de Comando, Control y Computo - C4.</t>
  </si>
  <si>
    <t>Porcentaje de avance en la formulación del plan de analítica de datos alcanzado.</t>
  </si>
  <si>
    <t>Plan de analítica de datos</t>
  </si>
  <si>
    <t>Oficina Centro de Comando, Control, comunicaciones y Cómputo-C4</t>
  </si>
  <si>
    <t>OBJETIVO 4 - LINEA ESTRATÉGICA 2
Evolución integral del modelo operacional y de los procesos estratégicos y de apoyo del C4</t>
  </si>
  <si>
    <t>Implementar un sistema de procesamiento y almacenamiento de video del SVV.</t>
  </si>
  <si>
    <t>Porcentaje de avance en la implementación del sistema de procesamiento y almacenamiento de video del SVV.</t>
  </si>
  <si>
    <t xml:space="preserve">Proyecto </t>
  </si>
  <si>
    <t>Formular el plan para incrementar la cobertura del sistema de video vigilancia del C4.​</t>
  </si>
  <si>
    <t>Porcentaje de avance en la formulación del plan de incremento anual de cobertura del sistema de videovigilancia.</t>
  </si>
  <si>
    <t>Plan para incremenar cobertura</t>
  </si>
  <si>
    <t>Se finalizó el desarrollo de la metodología utilizada para estimar la cobertura del Sistema de Videovigilancia de Bogotá (SVVB), en alineación con la meta 19 del Plan de Desarrollo Distrital y la estrategia de "Seguridad Inteligente" del Plan Integral de Seguridad Ciudadana, Convivencia y Justicia (PISSCJ). Para este análisis, se emplean datos espaciales oficiales, incluyendo los predios destinados a uso público del Departamento Administrativo de la Defensoría del Espacio Público (DADEP), así como las capas de construcciones, calzadas, andenes y separadores del mapa de referencia de la Infraestructura de Datos Espaciales para el Distrito Capital (IDECA). Este último documento afina la proyección de la cobertura, ya que se incorporó la diferenciación de cobertura de acuerdo con el tipo de cámara.
La estimación de cobertura se basa en la delimitación de un radio de alcance visual alrededor de cada tipo de cámara, a partir de la evaluación de diferentes escenarios. Posteriormente, se calcula el área del espacio público de Bogotá, así como el porcentaje de esta área que está cubierto por el SVVB. Como resultado, se estima que los resultados dan cobertura del 20% del sistema de videovigilancia con respecto al espacio público de Bogotá.</t>
  </si>
  <si>
    <t>OBJETIVO 4 - LINEA ESTRATÉGICA 3
Descentralización de la operación del sistema C4</t>
  </si>
  <si>
    <t xml:space="preserve">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</si>
  <si>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</si>
  <si>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 xml:space="preserve">Documento del proyecto  para la implementación de cinco (5) C2 locales y seis (6) centros locales de monitoreo de videovigilancia </t>
  </si>
  <si>
    <t>De acuerdo con lo definido para el trimestre, se adelantaron las siguientes actividades: i) Se formuló el árbol de objetivos y se definieron las alternativas para el logro de esos objetivos, ii) Se estructuró la cadena de valor (EDT), Se realizó un costeo estimado de los productos y entregables y, se definieron los indicadores de seguimiento y gestión para el proyecto, iii) Se diligenció la matriz final de formulación de acuerdo con la metodología establecida por la Secretaría Distrital de Planeación. No se diligenció la MGA ya que la SDP informó que no se cuenta con recursos del Sistema General de Regalías disponibles para financiar proyectos, una vez se definan los recursos se hará dicho diligenciamiento. Sin embargo, con la información de la ficha de la SDP se cuenta con la información requerida por la MGA.</t>
  </si>
  <si>
    <t>OBJETIVO 4 - LINEA ESTRATÉGICA 4
Articulación e integración con las agencias y entidades externas para mejorar la respuesta distrital a la demanda de servicios de los ciudadanos</t>
  </si>
  <si>
    <t>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</si>
  <si>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</si>
  <si>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Documento del sistema de gestión</t>
  </si>
  <si>
    <t>OBJETIVO 4 - LINEA ESTRATÉGICA 5
Avance en el cumplimiento de estándares y buenas prácticas de gestión de incidentes para alcanzar un nivel superior y continuar siendo referente regional</t>
  </si>
  <si>
    <t xml:space="preserve">Porcentaje de avance en la certificación del sistema NUSE </t>
  </si>
  <si>
    <t>Certificación del sistema NUSE</t>
  </si>
  <si>
    <t>OBJETIVO ESTRATÉGICO N° 5: Mejorar la gestión y la eficiencia organizacional, para el fortalecimiento de las capacidades de los organismos de vigilancia policial, funciones militares y otras de apoyo a la seguridad, la convivencia y justicia de Bogotá.</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</si>
  <si>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</si>
  <si>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</si>
  <si>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</si>
  <si>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Plan de trabajo</t>
  </si>
  <si>
    <t>OBJETIVO 5 - LINEA ESTRATÉGICA 2
Mejoramiento de la gestión contractual y la capacidad de respuesta frente a las necesidades de dotación y de infraestructura de clientes internos y externos</t>
  </si>
  <si>
    <t>Sumatoria de  estudios previos elaborados</t>
  </si>
  <si>
    <t>Estudios previos</t>
  </si>
  <si>
    <t>Durante el Tercer trimestre del 2025 se elaboraron 64 estudios previos para el Fortalecimiento de las capacidades operativas de los organismos de seguridad convivencia y justicia del Distrito de acuerdo a los 64 requerimientos debidamente allegados en calidad y oportunidad</t>
  </si>
  <si>
    <t>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</si>
  <si>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</si>
  <si>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Mesas de trabajo</t>
  </si>
  <si>
    <t>Durante el tercer trimestre se realizaron tres seguimientos por parte de la Directora Técnica con los grupos técnicos estructuradores de los procesos que se deben adelantar en la Dirección Técnica del PAA 2025 con lo que se tiene un acumulado de 9 seguimientos en el periodo de 12 programadas para la vigencia.</t>
  </si>
  <si>
    <t>Realizar la transferencia documental primaria de los expedientes de las vigencias del 2017 al 2021 (primer semestre de 2025) y expedientes subrogados por el FVS vigencias del 1996 al 2015 (segundo semestre de 2025) que cumplen los tiempos de retención establecidos por las TRD de la Dirección de Operaciones para el Fortalecimiento.</t>
  </si>
  <si>
    <t xml:space="preserve">Número de transferencias a los cuales se les ha realizado transferencia documental </t>
  </si>
  <si>
    <t>Transferencias documentales</t>
  </si>
  <si>
    <t>La actividad no tiene programación para el primer trimestre por tanto no reporta avance</t>
  </si>
  <si>
    <t xml:space="preserve">Realizar mesas de seguimiento mensuales al interior de la Dirección de Operaciones, para revisar el avance en los procesos de contratación y de novedades contractuales radicados a la dependencia. </t>
  </si>
  <si>
    <t>Número de mesas de seguimiento a procesos contractuales</t>
  </si>
  <si>
    <t>Realizar un reporte mensual a los Supervisores de los contratos de unidad ejecutara No. 2 con la información de los contratos que requieren liquidación y/o cierre de expediente.</t>
  </si>
  <si>
    <t>Número de reportes  de seguimiento a la liquidación de contratos</t>
  </si>
  <si>
    <t>Reporte mensual</t>
  </si>
  <si>
    <t xml:space="preserve">Realizar reporte mensual a las dependencias informando el avance en la radicación de los procesos de contratación, para el cumplimiento del Plan Anual de Adquisiciones. </t>
  </si>
  <si>
    <t xml:space="preserve">Número de reportes de seguimiento a radicación de procesos contractuales </t>
  </si>
  <si>
    <t>Realizar una mesa de trabajo semestral de retroalimentación con las dependencias solicitantes y/o responsables de la contratación para socializar el cumplimiento del PAA</t>
  </si>
  <si>
    <t>Número de mesas de seguimiento mensuales de seguimiento a procesos contractuales</t>
  </si>
  <si>
    <t>Mesa de trabajo</t>
  </si>
  <si>
    <t>Conforme a la programación esta actividad no se requiere reportar para el tercer trimestre</t>
  </si>
  <si>
    <t>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</si>
  <si>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</si>
  <si>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Contratos verificados</t>
  </si>
  <si>
    <t xml:space="preserve">
50%</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</si>
  <si>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</si>
  <si>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</si>
  <si>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</si>
  <si>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Esta actividad se culminó en el segundo trimestre</t>
  </si>
  <si>
    <t xml:space="preserve">CUMPLIDA </t>
  </si>
  <si>
    <t>Número de Jornadas de capacitación  a los clientes internos frente a las modalidades de contratación solicitud bienes y servicios gestionados por la Subsecretaría de Inversiones y Fortalecimiento de Capacidades Operativas</t>
  </si>
  <si>
    <t>Jornadas de capacitación</t>
  </si>
  <si>
    <t>La actividad no está programada para el trimestre</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</si>
  <si>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</si>
  <si>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Número de documentos de Criterios de  elegibilidad , viabilidad y Políticas Públicas actualizado y enviado</t>
  </si>
  <si>
    <t>Documento de criterios de eligibilidad</t>
  </si>
  <si>
    <t>Oficina Asesora de Planeación</t>
  </si>
  <si>
    <t>La actividad fue cumplida en el segundo trimestre</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</si>
  <si>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</si>
  <si>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ESTRATÉGICO N° 6- LINEA ESTRATÉGICA 1. Desarrollo e implementación del rediseño de la estructura organizacional para optimizar la planeación de recursos, procesos, talento humano, tecnología y relación con el ciudadano, bajo un modelo de gestión basado en capacidades</t>
  </si>
  <si>
    <t>SIN META PARA 2025</t>
  </si>
  <si>
    <t>SIN ACTIVIDADES</t>
  </si>
  <si>
    <t>N/A</t>
  </si>
  <si>
    <t>NO PROGRAMADA PARA EL 2025</t>
  </si>
  <si>
    <t>Se recomienda revisar a la luz de las actividades que actualmente se desarrollan relacionadas con el rediseño, que se establezcan las dependencias responsables y se solicite el registro dentro del PEI y del POA de las actividades y metas que correspondan</t>
  </si>
  <si>
    <t>NO APLICA</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</si>
  <si>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</si>
  <si>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Realizar semestre vencido la publicación del informe de austeridad en el gasto público </t>
  </si>
  <si>
    <t>Número de informes publicados</t>
  </si>
  <si>
    <t>Informe publicado</t>
  </si>
  <si>
    <t>Subsecretaría de Gestión Institucional</t>
  </si>
  <si>
    <t>El 31 de julio de 2025 se efectuó la publicación correspondiente al primer semestre del Plan de Austeridad. Con esta publicación, junto con la realizada para el segundo semestre de 2024, se da cumplimiento a la meta establecida de efectuar dos publicaciones del Plan de Austeridad durante la vigencia</t>
  </si>
  <si>
    <t>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</si>
  <si>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</si>
  <si>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Seguimientos realizados</t>
  </si>
  <si>
    <t>Para este tercer reporte se adjuntan los seguimientos correspondientes a los meses de Julio, Agosto y Septiembre. Es importante recordar que los seguimientos se realizan durante el mes indicado, pero la información reportada corresponde al mes inmediatamente anterior.
Con este reporte se completa un total acumulado de seis seguimientos, distribuidos así:
Primer trimestre: 3
Segundo trimestre: 3
Tercer trimestre: 3
Acumulado: 9</t>
  </si>
  <si>
    <t>Realizar Mesas Técnicas de seguimiento al Plan Anual de Adquisiciones y Ejecución de Proyectos, con el objetivo de generar puntos de control y articular a las dependencias.</t>
  </si>
  <si>
    <t>Número de mesas técnicas de seguimiento al PAA realizadas</t>
  </si>
  <si>
    <t>Actas de reunión</t>
  </si>
  <si>
    <t>La mesa técnica del PAA se llevó a cabo dentro de los tiempos establecidos. Como evidencia, se adjunta el acta correspondiente.
Con este reporte se completa un total acumulado de tres mesas técnicas realizadas, distribuidas de la siguiente manera:
Primer trimestre: 1
Segundo trimestre: 1
Tercer trimestre: 1
Acumulado: 3</t>
  </si>
  <si>
    <t xml:space="preserve">Hacer interoperables los  sistemas de información para la gestión contractual, financiera, documental y del talento humano en la Entidad, realizando la respectiva transferencia del conocimiento. </t>
  </si>
  <si>
    <t>Numero de sistemas de información interoperables</t>
  </si>
  <si>
    <t>Sistemas de información interoperables</t>
  </si>
  <si>
    <t>A la fecha, se ha logrado la interoperabilidad efectiva de los sistemas de información LICO, COPE, Apelaciones, y su integración con plataformas externas e internas clave. LICO y COPE interoperan con el Registro Nacional de Medidas Correctivas (RNMC) mediante servicios web tipo REST, y comparten información crítica para validar la firmeza de actos administrativos y realizar procesos de cobro. A su vez, COPE se integra con el sistema de gestión documental SIGA, permitiendo la consulta en línea de radicados y correspondencia asociada a expedientes. El sistema Apelaciones realiza intercambio de información con RNMC para el seguimiento de decisiones en segunda instancia. Asimismo, se avanza en la integración entre los sistemas misionales y el ERP institucional SICAPITAL, a través de servicios de interoperabilidad que permitirán una trazabilidad más eficiente en los procesos financieros y administrativos. Estas implementaciones cumplen la meta trazada para el tercer trimestre del año, consolidando el modelo de arquitectura interoperable de la entidad.</t>
  </si>
  <si>
    <t>Gestionar los requerimientos tecnológicos recibidos de las dependencias a través de mesa de servicio de TI, conforme al procedimiento definido para esto.</t>
  </si>
  <si>
    <t>Porcentaje de requerimientos  tecnologicos  gestionados a través de la mesa de servicio de TI</t>
  </si>
  <si>
    <t>Requerimientos tecnológicos</t>
  </si>
  <si>
    <t>En el periodo del 01 de julio al 30 de septiembre del 2025, se gestionaron 4920 requerimientos de servicios de TI,  con una efectividad del 100 %
De las cuales, se solucionaron  completamente  4831(cerrados resueltos) que equivale al  98,19% y los 89  requerimientos restantes que  corresponden al  1,81% fueron asignados a los equipos responsables y se está en tiempos de respuesta.
Finalmente, entre el 01 de enero  y 30 de septiembre del 2025, se gestionaron 16465 requerimientos de servicios de TI, con una efectividad del 100%,  de los cuales se solucionaron completamente 16376(cerrados resueltos)  y los 89 requerimientos restantes que corresponde al 1 % fueron asignados a los equipos responsables y se esta en tiempo de respuesta.</t>
  </si>
  <si>
    <t>100%</t>
  </si>
  <si>
    <t>Porcentaje de disponibilidad de las soluciones tecnologicas</t>
  </si>
  <si>
    <t>Disponibilidad de soluciones tecnológicas</t>
  </si>
  <si>
    <t>Ejecutar las actividades  definidas el Plan Estratégico de Tecnologías de Información - PETI, de acuerdo con lo programado.</t>
  </si>
  <si>
    <t>Porcentaje de ejecución del PETI</t>
  </si>
  <si>
    <t>Avance del PETI</t>
  </si>
  <si>
    <t>Ejecutar las actividades  definidas en el Plan de Seguridad y Privacidad de la Información , de acuerdo con lo programado</t>
  </si>
  <si>
    <t>Número de actividades ejecutadas</t>
  </si>
  <si>
    <t>Avance del Plan de seguridad y privacidad de la información</t>
  </si>
  <si>
    <t>Ejecutar las  actividades  definidas en el Plan de Tratamiento de Riesgos de Seguridad de la Información), de acuerdo con lo programado</t>
  </si>
  <si>
    <t>Avance en el plan de tratamiento de riesgos</t>
  </si>
  <si>
    <t xml:space="preserve">Realizar capacitaciones a contratistas y supervisores sobre cargue de documentos en el SECOP II y supervisión e interventoría. </t>
  </si>
  <si>
    <t>Numero de capacitaciones realizadas</t>
  </si>
  <si>
    <t>Capacitaciones</t>
  </si>
  <si>
    <t xml:space="preserve">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</si>
  <si>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</si>
  <si>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 xml:space="preserve">Comunicaciones </t>
  </si>
  <si>
    <t>Capacitacion sobre lineamiento en la política de daño antijurídico.</t>
  </si>
  <si>
    <t xml:space="preserve">Número de capacitaciones en lineamientos de daño antijurídico </t>
  </si>
  <si>
    <t>No programada para el trimestre</t>
  </si>
  <si>
    <t>Responder  oportunamente las acciones judiciales y extrajudiciales  notificadas en la Secretaría Distrital de Seguridad, Convivencia y Justicia</t>
  </si>
  <si>
    <t xml:space="preserve">Porcentaje de cumplimiento en la respuesta a acciones judiciales y extrajudiciales </t>
  </si>
  <si>
    <t>Respuestas atendidas de acciones judiciales</t>
  </si>
  <si>
    <t xml:space="preserve">En el tercer trimestre se admitieron  7 demandas, de las cuales 4  se encontraban en término para accionar,  cumpliendo con  el 100% de la actividad  y  durante el mismo periodo fueron radicadas   7 acciones prejudiciales de las cuales sólo  3 fueron citadas en el periodo y la Dirección asistió, cumpliendo el 100% </t>
  </si>
  <si>
    <t>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</si>
  <si>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</si>
  <si>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Resoluciones</t>
  </si>
  <si>
    <t xml:space="preserve"> Impulsar oportunamente los procesos disciplinarios en etapa de juzgamiento</t>
  </si>
  <si>
    <t>Porcentaje de procesos disciplinarios impulsados</t>
  </si>
  <si>
    <t>Actuaciones administrativas</t>
  </si>
  <si>
    <t xml:space="preserve"> Continuar con las capacitaciones de orientación a las áreas de la SDCJ en el trámite de radicación de cuentas y tramites presupuestales conforme a los procedimientos establecidos.</t>
  </si>
  <si>
    <t>Capaciones realizadas</t>
  </si>
  <si>
    <t xml:space="preserve"> Alertamiento a las áreas a través del seguimiento a la ejecución presupuestal del rubro de funcionamiento, servicios personales y bienes y servicios.</t>
  </si>
  <si>
    <t xml:space="preserve">Número de alertas semanales sobre el seguimiento a ejecución presupuestal </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</si>
  <si>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</si>
  <si>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 xml:space="preserve"> Implementar el plan de trabajo para la construcción de planes de gerencia de los proyectos de inversión.</t>
  </si>
  <si>
    <t xml:space="preserve"> 
Número de planes de gerencia implementados </t>
  </si>
  <si>
    <t>Proyectos con metodologia aplicada</t>
  </si>
  <si>
    <t>Durante el tercer trimestre de la vigencia 2025, se llevó a cabo una mesa de trabajo para la presentación del nuevo formato en desarrollo para el diligenciamiento del Plan de Gerencia (Excel). Se realizó la construcción de las secciones de gestión de alcance y gestión del cronograma con la información recopilada previamente desde otros ejercicios, como el anteproyecto de presupuesto 2026. Se resalta que no se completó la totalidad de lo planeado debido a una reestructuración de la documentación del Plan de Gerencia, con la cual se busca optimizar el ejercicio de diligenciamiento y brindar herramientas que permitan a los usuarios trabajar con validadores de calidad para la información producida.
En el documento "Seguimiento Actividad Planes de Gerencia POA" se incorporó la hoja "Detalle" donde se exponen las subactividades que comprenden cada uno de los tres componentes principales del plan de trabajo (gestión de alcance, gestión de cronograma y gestión de costos). Para las cuales se registran los pesos correspondientes sobre los componentes correspondientes. De esta manera, de acuerdo con el avance del documento, se van reportando los detalles por cada uno de los proyectos de inversión. Es decir, para dar los valores de cada componente, se opera el número de proyectos por los porcentajes de avance individuales.</t>
  </si>
  <si>
    <t xml:space="preserve"> Diseñar e implementar un tablero de control integral para la OAP</t>
  </si>
  <si>
    <t>Número de tableros de control elaborados e implementados</t>
  </si>
  <si>
    <t xml:space="preserve">Tablero de control imlementado </t>
  </si>
  <si>
    <t>Se ha avanzado en la consolidación de dos dashboards de los equipos de Políticas Públicas Distritales, PISCCJ y Proyectos de Inversión de la OAP, con el fin de consolidar la información de cada equipo en un sólo instrumento y sea más fácil conocer y acceder a la información manejada por la Oficina.</t>
  </si>
  <si>
    <t>Realizar el envío del 100% de los reportes solicitados, sobre los productos de la SDSCJ en los Planes de Acción respecto a las Políticas Públicas Distritales.</t>
  </si>
  <si>
    <t>Porcentaje de envío trimestral de reportes solicitados</t>
  </si>
  <si>
    <t xml:space="preserve">Reportes Enviados </t>
  </si>
  <si>
    <t>Durante el tercer trimestre de 2025 (1 de julio a 30 de septiembre), se remitieron 29 reportes de las PP con productos a cargo de la SDSCJ, que, según las instrucciones de la SDP, debería ser para todas las Políticas Públicas para la temporalidad del corte (junio 30 2025). Lo anterior porque la Secretaría Distrital de Planeación recibe reportes consolidados en los cortes de junio y diciembre de cada año.
Los productos comprometidos en las PPD, individualmente programan sus reportes con diferentes periodicidades: trimestrales, semestrales, anuales, incluso hay productos bianuales, cuatrianuales, etc., según sus características.
El corte del segundo trimestre de 2025 recogió la información completa cuantitativa, cualitativa y de enfoques, sobre los productos a cargo con periodicidad de reporte trimestral y semestral. Para los productos con periodicidad mayor se reportaron los ítems cualitativos e implementación de enfoques. 
Las evidencias del cumplimiento de la remisión de los productos se sustentan sobre los envíos de los reportes de avance de producto y los anexos tramitados y remitidos.
Por lo anterior, durante el tercer trimestre de 2025 se remitieron reportes a todas las Entidades sobre todos los productos a cargo (cuantitativo, según aplicara; cualitativo y enfoques, para todos los productos), con corte al segundo trimestre de 2025 (30 de junio). El 100% de los reportes fueron enviados.</t>
  </si>
  <si>
    <t xml:space="preserve">Número de reportes enviados </t>
  </si>
  <si>
    <t>Reportes</t>
  </si>
  <si>
    <t>Sobre la PPD de Seguridad, Convivencia y Justicia, y construcción de paz y reconciliación, que lidera la Secretaría, durante el tercer trimestre del 2025, se envió un reporte semestral a la Secretaría Distrital de Planeación, correspondiente al corte del 1 de enero al 30 de junio de 2025, de conformidad con lo planificado por la SDP para la entrega de estos reportes, que ha instruido que estos les sean enviados dos veces al año con los cortes de junio y diciembre de cada vigencia. Se anexa la evidencia de reporte enviado a la SDP con los respectivos anexos.</t>
  </si>
  <si>
    <t>Consolidar trimestralmente el reporte del PISCCJ</t>
  </si>
  <si>
    <t>Número de reportes consolidados</t>
  </si>
  <si>
    <t>Durante el tercer trimestre de 2025, se realizó la consolidación del reporte de la gestión adelantada en el segundo trimestre de 2025 hacia el cumplimiento del Plan Integral de Seguridad, Convivencia Ciudadana y Justicia, de acuerdo a lo planificado. Se anexa como evidencia la matriz de seguimiento del segundo trimestre y un pantallazo de su publicación en la página web. De manera acumulada se cuenta con la consolidación de dos reportes al corte del tercer trimestre.</t>
  </si>
  <si>
    <t>Completar la actualización del 100 %  de los documentos del SGC.</t>
  </si>
  <si>
    <t xml:space="preserve">Numero de documentos actualizados del Mapa de Proceoso </t>
  </si>
  <si>
    <t xml:space="preserve">Documentos Intervenidos </t>
  </si>
  <si>
    <t xml:space="preserve">Con corte al tercer trimestre de 2025,  se han intervenido un total de 55 documentos de los cuales 32 corresponden a gestión del tercer trimestre,  entre ellos para este trimestre se han intervenido documentos de los siguientes procesos así:  Gestión y Análisis de la Información 1 documento, Acceso y Fortalecimiento a la Justicia 8 documentos, Gestión Financiera 3 documentos, Gestión Estratégica del Talento Humano 18 documentos y Gestión de Seguridad y Convivencia, 2 documentos.   Con ello, a la fecha se cuenta con un avance del 82% de documentos intervenidos.  Se cuenta con acciones de  contingencia y alertamiento a los distintos procesos para que activen la actualización/eliminación de los documentos faltantes.  </t>
  </si>
  <si>
    <t>Ejecutar cronograma plan de sostenibilidad MIPG</t>
  </si>
  <si>
    <t xml:space="preserve">
Porcentaje de avance en el cronograma del Plan</t>
  </si>
  <si>
    <t xml:space="preserve">
Cronograma ejecutado</t>
  </si>
  <si>
    <t xml:space="preserve">
100%</t>
  </si>
  <si>
    <t xml:space="preserve">Para el segundo trimestre del año de acuerdo al cronograma definido, se tenían retrasadas las actividades:
6. realizar el cargue de las actividades en el portal mipg (5%)
7. Monitoreo y alertamiento mes 1 (10 %)
Ahora bien para el tercer trimestre del año se desarrolló lo siguiente : 
8.Monitoreo y alertamiento mes 2 (10 %)
Atender recomendaciones Internas y Externas (7%)
Es importante mencionar que a la fecha de este reporte con ocasión al CIGD desarrollado el día 25 de septiembre, se tomó la decisión de no incluir 12 acciones adicionales que se habían creado producto de los resultados obtenidos en el furag 2024 - 2025. las cuales serán incluidas en el plan de sostenibilidad 2026 con lo cual se tendrán en cuenta las recomendaciones desarrolladas tanto internas como externas .
Teniendo en cuenta lo anterior, para el trimestre en curso se obtuvo un avance acumulado de 32 % y un consolidado total  de 70 % acumulado.
Finalmente es importante mencionar que producto del seguimiento a las acciones de mejora por parte la oficina de control interno,  se amplió el tiempo  de reporte del seguimiento al plan de sostenibilidad. para lo cual se procederá a desarrollar monitoreos mensuales para dar cumplimiento a  las actividades generadas. </t>
  </si>
  <si>
    <t>Implementar el plan de continuidad del negocio  en la SDSCJ</t>
  </si>
  <si>
    <t>Porcentaje de avance en la implementación en plan de continuidad en la entidad</t>
  </si>
  <si>
    <t>Plan de continuidad en implementación</t>
  </si>
  <si>
    <t>Al corte del tercer trimestre se cumplen las actividades orientadas a :
1. Definir y documentar la política de continuidad de negocio, se genera actualización del documento "PL-DE-02_V2c - Plan-Continuidad.docx" y se incluye capitulo " 3. Política de Gestión de Continuidad del Negocio - GCN" , envió a la Dirección de la OAP "20250909 Email Envío de nueva versión Plan de Continuidad.pdf". (9%)
2. Se elaboran las presentaciones para las sesiones de capacitación : Presentaciones (20250714 Presentación BIA - Procesos SDSCJ.pdf, 20250716 Presentación BIA - Procesos SDSCJ.pdf, 20250721 Presentación BIA - Procesos SDSCJ.pdf, 20250827 Presentación BIA - Procesos SDSCJ.pdf). (1%)
3. Se realizan cuatro(4) capacitaciones del modelo BIA y actividades de continuidad de negocio, que incluyen la aplicación de las políticas de Continuidad de negocio cubriendo servidores de los 21 procesos de las SCJ :  Reportes de asistencia TEAMs (Sesión de Continuidad del Negocio_  Análisis de Impacto BIA - Informe de asistencia 7-14-25.csv, Sesión de Continuidad del Negocio _ Análisis de Impacto BIA - Informe de asistencia 7-16-25.csv, Sesión de Continuidad del Negocio_ Análisis de Impacto BIA - Informe de asistencia 7-21-25.csv, Sesión de Socialización BIA y Continuidad de negocio - Informe de asistencia 8-27-25.csv) y listas de asistencia (20250714 Listado asistencia sesión - Firmada.xlsx, 20250716 Listado asistencia sesión - Firmada.xlsx, 20250721 Listado asistencia sesión - Firmado.xlsx,20250827 Listado asistencia sesión - Firmada.xlsx). (1%)
4. Definir y documentar el proceso de continuidad de negocio,  se refiere a  actividades para la implementación de la gestión de continuidad del negocio, para ello se genera actualización del documento "PL-DE-02_V2c - Plan-Continuidad.docx" y se incluyen los capítulos : "9.3 Escenarios de desastre", "10 Estrategias de respuesta y recuperación CN" "11. Gobierno y estructura de continuidad de negocio", "12 Fase del plan de continuidad de negocio", "13 Comunicación en crisis", "14 Capacitación y sensibilización", "15 Pruebas , ejercicios y simulacros", "16 Mantenimiento y actualización del plan", "17 Indicadores del Plan de continuidad de Negocio" y "18 Auditoria y mejora continua". Los capítulos en conjunto evidencian el proceso documentado para Continuidad de Negocio según la ISO 22301. (6%)
5. Definir y documentar el proceso de Gestión de Riesgos de Continuidad de Negocio : se genera actualización del documento "PL-DE-02_V2c - Plan-Continuidad.docx" y se incluye capitulo 9.2 Análisis de Riesgos de Continuidad de Negocio" asociado con la actualización en Matriz de Riesgos "20250703 - Correo - ACTUALIZACION FORMATO MATRIZ GENERAL DE RIESGOS - Indicador CN.pdf" y matriz "F-FI-1382-V3.xlsx". (3%)</t>
  </si>
  <si>
    <t>Monitorear trimestralmente el plan de ejecución anual del PTEP</t>
  </si>
  <si>
    <t xml:space="preserve">Numero de seguimientos realizados </t>
  </si>
  <si>
    <t>Durante el tercer trimestre la OAP efectuó el respectivo monitoreo del Plan de Transparencia y Ética Pública (PTEP) con periodo de referencia del II trimestre del año, consolidando la información reportada por las áreas responsables de ejecutar cada una de las estrategias establecidas. En lo corrido del año se han realizado tres monitoreos al plan.
Se anexan los siguientes archivos:
&gt; Memorando de solicitud de información a las dependencias
&gt; Memorando de envío de información a Control Interno
&gt; Matriz de reporte Programa de Transparencia y Ética Pública</t>
  </si>
  <si>
    <t xml:space="preserve"> Ejecutar Plan de trabajo para Optimizar la administración del Sistema del Cuidado y Servicios Sociales. PSCSS</t>
  </si>
  <si>
    <t xml:space="preserve">Porcentaje de cumplimiento de actividades del plan </t>
  </si>
  <si>
    <t xml:space="preserve">Plan </t>
  </si>
  <si>
    <t>Ejecutar el Plan Anual de Auditoría aprobado para la vigencia en términos de oportunidad y calidad, fortaleciendo así el Sistema de Control Interno de la entidad.</t>
  </si>
  <si>
    <t>Porcentaje del cumplimiento del 
Plan Anual de Auditoria</t>
  </si>
  <si>
    <t>Avance al Plan Anual de Auditroria</t>
  </si>
  <si>
    <t>Oficina de Control Interno</t>
  </si>
  <si>
    <t xml:space="preserve">Durante el tercer trimestre de 2025, correspondiente a los meses de julio, agosto y septiembre, se programaron un total de 27 actividades, que suman un puntaje total de 21,6 Estas actividades están relacionadas con los roles de Evaluación de la Gestión del Riesgo y Evaluación y Seguimiento, y su distribución fue la siguiente:
Julio: 12 actividades – 9,9 puntos
Agosto: 8 actividades – 6,3 puntos
Septiembre: 8 actividades – 5,4 puntos
En cuanto a la ejecución, se alcanzó el 100% de cumplimiento frente a las actividades programadas en el Plan Anual de Auditoría (PAAI), lo que equivale a 21,6 puntos ejecutados sobre los 21,6 programados.
Este resultado refleja un desempeño efectivo y eficiente en la gestión del trimestre, evidenciando el compromiso con el cumplimiento de las actividades planificadas y con los objetivos establecidos en el PAAI.
</t>
  </si>
  <si>
    <t>Realizar tres capacitaciones en temas que permitan  prevenir las conductas con incidencia disciplinaria.</t>
  </si>
  <si>
    <t>Número de capacitaciones realizadas en temas que permitan prevenir las conductas con incidencia disciplinaria.</t>
  </si>
  <si>
    <t>Oficina de Control Disciplinario Interno</t>
  </si>
  <si>
    <t>De acuerdo con las actividades establecidas en la política de Integridad del Plan Operativo Anual, En lo correspondiente al trimestre 3, la OCDI programó la capacitación "Participación Política de los Servidores Públicos", con el objetivo de brindar a los servidores de la entidad los conocimiento a cerca de las implicaciones disciplinarias a las que se exponen los servidores públicos al involucrarse en asuntos políticos.</t>
  </si>
  <si>
    <t xml:space="preserve"> Impulsar  los procesos disciplinarios que se encuentren activos en la OCDI.</t>
  </si>
  <si>
    <t xml:space="preserve">
Porcentaje Procesos disciplinarios impulsados que se encuentren activos.</t>
  </si>
  <si>
    <t>Procesos disciplinarios</t>
  </si>
  <si>
    <r>
      <t>De manera Conjunta el equipo de la OCDI procede a realizar la revisión y seguimiento de todos y cada uno de los procesos disciplinarios activos, que cursan trámite a la fecha en la oficina, los 253</t>
    </r>
    <r>
      <rPr>
        <sz val="11"/>
        <color rgb="FFFF0000"/>
        <rFont val="Arial"/>
      </rPr>
      <t xml:space="preserve"> </t>
    </r>
    <r>
      <rPr>
        <sz val="11"/>
        <color rgb="FF000000"/>
        <rFont val="Arial"/>
      </rPr>
      <t>procesos activos se encuentran en decisiones de trámite, obteniendo como resultado el 100% de procesos impulsados al corte del 30 de septiembre de 2025.</t>
    </r>
  </si>
  <si>
    <t xml:space="preserve">Realizar y difundir tres piezas comunicativas de sensibilización de conductas con incidencia disciplinaria. </t>
  </si>
  <si>
    <t>Número de piezas comunicativas de sensibilización de conductas con incidencia disciplinaria difundidas</t>
  </si>
  <si>
    <t>piezas comunicativas</t>
  </si>
  <si>
    <t>OBJETIVO 6 - LINEA ESTRATÉGICA 4
 Fortalecimiento de las competencias del talento humano para el logro de los objetivos institucionales, afianzando el sentido de pertenencia, la gestión del cambio y la mejora en la prestación de los servicios de la entidad</t>
  </si>
  <si>
    <t>Porcentaje de cumplimiento del Plan Estratégico del Talento humano</t>
  </si>
  <si>
    <t>Plan cumplido</t>
  </si>
  <si>
    <t>2. Realizar reportes de seguimiento de las actividades orientadas al cumplimiento de las políticas distritales transversales a la Dirección de Gestión Humana.</t>
  </si>
  <si>
    <t>Numero de reportes de seguimiento</t>
  </si>
  <si>
    <t>Reportes de seguimiento realizados</t>
  </si>
  <si>
    <t>Se realiza el tercer reporte al PROGRAMA DE TRANSPARENCIA Y ÉTICA PÚBLICA - EJECUCIÓN ANUAL PTEP 2025</t>
  </si>
  <si>
    <t xml:space="preserve">3. Realizar la ejecución y seguimiento al Plan Institucional de Capacitación, basado en las necesidades identificadas en cada una de las áreas
</t>
  </si>
  <si>
    <t xml:space="preserve">Porcentaje de cumplimiento del Plan Institucional de Capacitación </t>
  </si>
  <si>
    <t>4. Ejecutar y hacer seguimiento al Plan Anual de Vacantes</t>
  </si>
  <si>
    <t xml:space="preserve">Porcentaje de avance en el cumplimiento del Plan Anual de Vacantes </t>
  </si>
  <si>
    <t>5.Ejecutar y hacer seguimiento al Plan de Previsión de necesidades
​</t>
  </si>
  <si>
    <t>Porcentaje de avance en el cumplimiento del Plan de Previsión de necesidades</t>
  </si>
  <si>
    <t xml:space="preserve">6. Ejecutar y hacer seguimiento del Plan de Bienestar e Incentivos Institucionales </t>
  </si>
  <si>
    <t>Porcentaje de avance en el cumplimiento del Plan de Bienestar e Incentivos Institucionales</t>
  </si>
  <si>
    <t>En el tercer trimestre de 2025 se ejecutaron 31 actividades de las 26 programadas en el marco del Plan de Bienestar e Incentivos, que, al sumarse a las realizadas en el primer semestre, completan un total de 71 actividades ejecutadas, de las 104 programadas para la vigencia actual, lo que representa un avance del 68,3% en la ejecución del plan.</t>
  </si>
  <si>
    <t>7. Ejecutar y hacer seguimiento al Plan de Trabajo Anual en Seguridad y Salud en el Trabajo</t>
  </si>
  <si>
    <t>Porcentaje de avance en el cumplimiento del Plan de Trabajo Anual en Seguridad y Salud en el Trabajo</t>
  </si>
  <si>
    <t>En el tercer trimestre de 2025 se ejecutaron 52 actividades en el marco del Plan de Seguridad y Salud en el Trabajo, las cuales, al sumarse a las desarrolladas durante el primer semestre, alcanzan un total de 159 actividades ejecutadas, de las 214 programadas para la vigencia 2025, lo que representa un avance del 74,3% en la ejecución del plan.</t>
  </si>
  <si>
    <t>1. Actualizar, publicar y socializar los lineamientos archivísticos anuales.</t>
  </si>
  <si>
    <t>Numero de publicaciones de lineamientos archivisticos realizados</t>
  </si>
  <si>
    <t>Publicación realizada</t>
  </si>
  <si>
    <t>2. Realizar el seguimiento a la actualización de los instrumentos archivísticos de la SCJ</t>
  </si>
  <si>
    <t>Número de seguimientos realizados a los intrumentos archivísticos de la SCJ</t>
  </si>
  <si>
    <t>Matriz de seguimiento</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</si>
  <si>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</si>
  <si>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</si>
  <si>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Número de Guias de compras sostenibles elaborada </t>
  </si>
  <si>
    <t>Guia</t>
  </si>
  <si>
    <t>Oficinas Despacho</t>
  </si>
  <si>
    <t> </t>
  </si>
  <si>
    <t>Actividad cumplida en el trimestre anterior</t>
  </si>
  <si>
    <t>11. Realizar el reporte de los requerimientos formulados por los entes de control, en cumplimiento de la normatividad ambiental vigente.</t>
  </si>
  <si>
    <t>Número de reportes de requerimientos realizados</t>
  </si>
  <si>
    <t xml:space="preserve">Durante el tercer trimestre de 2025 se realizaron cuatro reportes a los entes de control, conforme a los compromisos y periodicidades establecidas, así:
•	Elementos plásticos de un solo uso: con periodicidad semestral, presentado en el mes de julio junto con el informe de reducción. Se adjunta certificación de envío ante la Secretaría Distrital de Ambiente e informe.
•	Seguimiento al Plan de Acción PIGA (Resolución 3179 de 2023): con periodicidad semestral, remitido a la Secretaría Distrital de Ambiente, en cumplimiento de lo dispuesto en la Resolución 3179 de 2023 se adjunta certificación de envió ante la Secretaría Distrital de Ambiente y matriz de seguimiento.
•	Informe trimestral de aprovechamiento de residuos: con periodicidad trimestral, presentado ante la Unidad Administrativa Especial de Servicios Públicos (UAESP). Se adjunta informe.
•	Informe semestral de actividades para el aprovechamiento de residuos: con periodicidad semestral, presentado igualmente ante la Unidad Administrativa Especial de Servicios Públicos (UAESP). Se adjunta informe. 
</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</si>
  <si>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</si>
  <si>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Diseñar e implementar cinco (5) campañas estratégicas de comunicación externa.</t>
  </si>
  <si>
    <t>Número de campañas de comunicación externa implementadas en la vigencia</t>
  </si>
  <si>
    <t>Campañas de comunicación externa</t>
  </si>
  <si>
    <t>Oficina Asesora de Comunicaciones</t>
  </si>
  <si>
    <t>En el tercer trimestre del año 2025 se implementó una (1) campañas de comunicación externa: Entre todos#PrevenimosElDelito, encaminada a prevenir a la ciudadanía frente a diferentes modalidades de hurto y violencias basadas en género que afectan la capital, tales como el cosquilleo, hurto de bicicletas, estafas por parte de “tierreros”, entre otras. Para ello, se diseñaron y difundieron videos y piezas pedagógicas con mensajes preventivos y prácticos. 
*En redes sociales y pagina web :  mas de 2.076.794  visualizaciones. 
*En medios de comunicación: 58 publicaciones positivas
Se reportan 4 campañas al corte, considerando las 2 campañas implementadas en el primer trimestre y la campaña implementada en el segundo trimestre
En la carpeta habilitada se encuentra las evidencias de las campañas implementadas</t>
  </si>
  <si>
    <t>Número de campañas de comunicación interna implementadas en la vigencia</t>
  </si>
  <si>
    <t>Campañas de comunicación interna</t>
  </si>
  <si>
    <t>Aumentar el 50% del total de seguidores en las redes sociales de la entidad frente a la vigencia anterior</t>
  </si>
  <si>
    <t>Porcentaje de incremento en el número de seguidores de redes sociales frente al año anterior</t>
  </si>
  <si>
    <t>Resultado</t>
  </si>
  <si>
    <t>Seguidores en redes sociales</t>
  </si>
  <si>
    <t>Entregar el 95% de los productos de comunicación internos y externos, solicitados a la OAC, a través del formato 571.</t>
  </si>
  <si>
    <t>Porcentaje de productos de comunicación entregados y solicitados mediante formato 571</t>
  </si>
  <si>
    <t>Productos entregados</t>
  </si>
  <si>
    <t>durante el tercer trimestre, se dio cumplimiento total a la actividad relacionada con la entrega del 95% de los productos de comunicación interna y externa solicitados a través del formato 571 durante el segundo trimestre de 2025. En este periodo, se recibieron 38 solicitudes de comunicación de los cuales se entregaron la totalidad de los productos requeridos, en el tiempo establecido, alcanzando una ejecución del 100%.
 Como evidencia, se cargan en la carpeta habilitada todas las solicitudes y productos y el resumen en formato Excel</t>
  </si>
  <si>
    <t>Etiquetas de fila</t>
  </si>
  <si>
    <t>Cuenta de LINEA ESTRATÉGICA</t>
  </si>
  <si>
    <t>OBJETIVO 2 - LINEA ESTATÉGICA 1</t>
  </si>
  <si>
    <t>OBJETIVO 2 - LINEA ESTATÉGICA 5</t>
  </si>
  <si>
    <t xml:space="preserve">OBJETIVO 3 - LINEA ESTATÉGICA </t>
  </si>
  <si>
    <t>OBJETIVO 3 - LINEA ESTATÉGICA 1</t>
  </si>
  <si>
    <t>OBJETIVO 3 - LINEA ESTATÉGICA 2</t>
  </si>
  <si>
    <t>OBJETIVO 3 - LINEA ESTATÉGICA 3</t>
  </si>
  <si>
    <t>OBJETIVO 4 - LINEA ESTRATÉGICA 1</t>
  </si>
  <si>
    <t>OBJETIVO 4 - LINEA ESTRATÉGICA 2</t>
  </si>
  <si>
    <t>OBJETIVO 4 - LINEA ESTRATÉGICA 3</t>
  </si>
  <si>
    <t>OBJETIVO 4 - LINEA ESTRATÉGICA 4</t>
  </si>
  <si>
    <t>OBJETIVO 5 - LINEA ESTRATÉGICA 1</t>
  </si>
  <si>
    <t>OBJETIVO 5 - LINEA ESTRATÉGICA 2</t>
  </si>
  <si>
    <t>OBJETIVO 5 - LINEA ESTRATÉGICA 3</t>
  </si>
  <si>
    <t>OBJETIVO 6 - LINEA ESTRATÉGICA 2</t>
  </si>
  <si>
    <t>OBJETIVO 6 - LINEA ESTRATÉGICA 3</t>
  </si>
  <si>
    <t>OBJETIVO 6 - LINEA ESTRATÉGICA 4</t>
  </si>
  <si>
    <t>OBJETIVO 6 - LINEA ESTRATÉGICA 5</t>
  </si>
  <si>
    <t>OBJETIVO 6 - LINEA ESTRATÉGICA 6</t>
  </si>
  <si>
    <t>Total general</t>
  </si>
  <si>
    <t>A corte  del segundo trimestre se realizaron 125 intervenciones formativas, con lo cual se da cumplimiento a la meta acumulada del segundo trimestre de 142 intervenciones formativas, detalladas de las siguiente froma:
*En abril: Se desarrollaron 20 intervenciones formativas en 13 localidades del Distrito, con participación de 600 personas. las acciones se realizaron para la promoción de la gestión pacífica de conflictos y el reconocimiento de la ley 1801 como la norma de convivencia.  Las intervenciones se distribuyeron por temáticas así:
1 intervención en convivencias ambientales que constó de tres actividades, 
1 intervención formativa en socializaciones del Código Nacional de Seguridad y Convivencia Ciudadana con ocho actividades asociadas y 
18 intervenciones  que abordaron gestión emocional,  mapeo de conflictividades, convivencias con enfoque de género, uso del espacio público, entre otras temáticas que contribuyen a la transformación de comportamientos contrarios a la convivencia.
*En mayo: se desarrollaron 50 intervenciones formativas para la promoción de la gestión pacífica de los conflictos, la construcción de acuerdos y apropiación por el espacio público y el ambiente. Durante el desarrollo de las acciones se tuvo alcance aproximado de 2.858 personas.
Las acciones fueron realizadas en el Distrito y se abordaron temáticas relacionadas a: Plan Preventivo Mes de las madres "Mes de las madres, que la alegría no pelee con nadie", orientada a la prevención y transformación de riñas y porte de elementos cortopunzantes. Asimismo, se realizaron socializaciones sobre generalidades del Código Nacional de Seguridad y convivencia Ciudadana, acciones diagnósticas para el abordaje de las necesidades específicas de la propiedad horizontal y con Policía Nacional se abordó el debido proceso en actividad de policía con personas que realizan actividades pagadas. Asimismo, se realizaron actividades en instituciones educativas y con entidades del distrito, para el fortalecimiento de capacidades asociadas a la convivencia pacífica. 
Las intervenciones desarrolladas fortalecieron los pilares de convivencia: Solidaridad, Autorregulación y Corresponsabilidad, para la transformación de comportamientos contrarios a la convivencia.
*En junio: se realizaron 55 intervenciones formativas, con una asistencia de 1914 personas con quienes se promovió la corresponsabilidad y participación ciudadana, para la promoción de convivencias pacíficas.  Las acciones fueron desarrolladas en contextos ambientales, escolares, zonas de rumba, propiedad horizontal y espacio público.  Se abordaron temáticas asociadas a fortalecimiento y socialización del Código Nacional de Seguridad y Convivencia Ciudadana,  diagnóstico de necesidades de las comunidades,  medición de los pilares de convivencia: solidaridad, corresponsabilidad y autorregulación, conflictividades, ambiente, prevención de violencias en contextos familiares,  autoconciencia y gestión emocional.</t>
  </si>
  <si>
    <t>Para el segundo trimestre 2025, se mantuvo la cobertura de atención en 10 puntos de la REDCADE (convenio interadministrativo con la Secretaría General – RedCADE), casas de justicia y en el nivel central. Se debe tener en cuenta que estos puntos son móviles y abedece a la necesidad establecida.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t>
  </si>
  <si>
    <t xml:space="preserve">con conrte al l segundo trimestre de 2025, se finaliza la construcción teorica del Documento Técnico de Modelo de Redes entre actores que promuevan la sostenibilidad de iniciativas que favorecen las convivencias pacíficas y disfrutables.
Este modelo, reconoce que la articulación comunitaria e interinstitucional es un proceso complejo que implica más que la suma de los esfuerzos individuales. Por lo tanto, no se trata únicamente de sumar acciones aisladas y descoordinadas, sino de establecer un proceso de concertación, integración, armonización de componentes y construcción de confianza, para el fortalecimiento de las capacidades individuales y la generación de acciones sistemáticas, que permitan lograr un abordaje integral de la convivencia en la ciudad, aboliendo aquellas normas y representaciones sociales que justifican y validan los comportamientos contrarios a la convivencia en Bogotá.
La práctica comunitaria está íntimamente ligada a la construcción de comunidad, donde identificamos cinco fases, que nos orienta los pasos para conformar una red y que con el tiempo harán parte de nuestras redes de trabajo. Adjunto al documento técnico, se encuentra el Plan de Trabajo para la implementación del Modelo.
Asimismo, ha sido clave el desarrollo de las intervenciones formativas que, promueven la corresponsabilidad, solidaridad y autorregulación para la promoción de territorios pacíficos y con convivencias armónicas.  Estas, aportan al fortalecimiento de capacidades ciudadanas y promueven la transformación de los comportamientos que afectan la convivencia y proponen interacciones pacíficas. </t>
  </si>
  <si>
    <t>Durante el trimestre se realizaron 7 documentos de análisis, en el acumulado se llevan 13 en total, estos documentos se generan sobre las siguientes temáticas: Comportamiento delictivo en Bogotá, Factores determinantes del homicidio (enero a abril 2025), Factores determinantes del hurto (marzo, abril 2025), Homicidios de Ciudadanos habitantes de Calle en Bogotá, Análisis hurto y disparos, Factores determinantes del hurto en Transmilenio, Necesidades jurídicas en Bogotá, Marcas criminales en Bogotá y Análisis de las víctimas de homicidios con medidas correctivas del CNSCC. Estos documentos apoyan a la generación de estrategias en materia de seguridad, convivencia y justicia en la ciudad de Bogotá</t>
  </si>
  <si>
    <t>Durante el trimestre se realizaron 3 boletines de seguridad, durante la vigencia en total se han generado 6; correspondientes a los meses de diciembre 2024, enero, febrero, marzo, abril y mayo de 2025, con análisis sobre el comportamiento de fenómenos de seguridad, convivencia y acceso a la justicia en Bogotá y sus localidades.</t>
  </si>
  <si>
    <t>Durante el trimestre se realizaron 4 tableros de visualización, en total de la vigencia se llevan 7 tableros sobre: Seguimiento a delitos de alto impacto, Acciones Operativas para la seguridad, Alcance estrategias distritales para la seguridad, Seguimiento a incidentes línea 123, Intervenciones o acompañamientos operativos para la convivencia, Imposición de medidas correctivas o comparendos para la convivencia, Justicia - Indicadores</t>
  </si>
  <si>
    <t>Esta meta se programó  con periodicidad anual considerando que  las intervenciones se refieren a un proceso que contribuye a mejorar las condiciones de seguridad y convivencia de los entornos. En este sentido, durante el segundo trimestre de 2025, se consolidó el modelo de intervención territorial con la implementación de metodologías de caracterización en los entornos priorizados. Se aplicaron 4,016 encuestas cualitativas, ejercicios de observación sistemática y análisis de datos cuantitativos para identificar problemáticas de seguridad y convivencia, orientar las acciones de intervención y medir sus efectos.
Con base en lo anterior, se inició el proceso con intervenciones en polígonos de alta complejidad mediante tres estrategias: operativos coordinados con fuerza pública polígonos para desarticular rentas criminales, jornadas de recuperación del espacio público con ferias de servicios, y trabajos de embellecimiento urbano. Estas acciones contribuyen a mejorar las condiciones y percepción ciudadana de seguridad, fortaleciendo la participación comunitaria y atendiendo factores de riesgo específicos de cada territorio. Estas intervenciones se implementarán durante todo el II Semestre del año para tener al final de la vigencia 20 entornos intervenidos interinstitucionalmente</t>
  </si>
  <si>
    <t>El Modelo de Gestión Comunitario de Seguridad y Convivencia presentado fue ajustado y aprobado por el Director de Prevención y Cultura Ciudadana durante el mes de junio, sin embargo su aplicación se inició a partir de los meses de abril, mayo y junio como piloto para validar su enfoque y metodología. 
Este modelo es una hoja de ruta estratégica fundamental para la transformación de territorios y poblaciones en términos de seguridad y convivencia desde una perspectiva preventiva; es decir que se  enfoca en anticipar, preveer situaciones que alteren la seguridad y la convivencia, así mismo es corresponsable; ya que implica que la responsabilidad de la seguridad y convivencia no recae solo en la institución, sino también con la ciudadanía y otras partes interesadas para que juntos transformen los territorios, asi mismo esta centrado en la ciudadanía; ya que propone las necesidades e intereses de los ciudadanos como centro de todas las acciones y decisiones.</t>
  </si>
  <si>
    <t>La implementación del modelo de Gestión Comunitario de Seguridad y Conviencia inició su intervención territorial como un piloto desde el mes de abril para validar su enfoque y metodología. 
En este sentido se elaboró el informe de intervención del Modelo de Gestión Comunitario de la Seguridad, Convivencia y Justicia para el segundo trimestre , da cuenta de su implementación en cuatro (4) territorios priorizados, implementándose como mecanismo operativo en cuatro (4) fases:
Análisis situacional: se realizó y registró el diagnóstico realizado y el cual fue participativo a través de los diferentes actores involucrados que se encuentran en cada uno de los cuatro (4) territorios.
Plan de acción comunitario: indica las actividades a realizar y registradas en los planes de acción comunitarios elaborados que dan cuenta de los compromisos diferenciados por los actores identificados y los plazos de ejecución de las actividades planteadas en realizar.
Gestión de compromisos: da cuenta de la gestión que se ha realizado frente al cumplimiento de los compromisos, acuerdos y responsabilidades propuestos en el plan de acción.
Seguimiento técnico y de resultados: se trata de la consolidación del proceso participativo mediante sistema de seguimiento, permitiendo verificar el cumplimiento de los compromisos adquiridos en la fase 3. (gestión de compromisos).</t>
  </si>
  <si>
    <t xml:space="preserve">Durante el segundo trimestre se desarrollaron 4 de las 13 actividades establecidas para la vigencia, logrando un 30% de avance: En primer lugar se desarrollaron entrenamientos de inducción en alianza con el DASC y la Secretaría General-Alcaldía Mayor de Bogotá, así como el diagnóstico de necesidades de entrenamiento complementario para Gestores de Convivencia, con el fin de identificar las acciones que se asignan a los Gestores de Convivencia para dar cumplimiento a objetivos, metas e indicadores contenidos en la planeación operativa de la vigencia y las tareas laborales que desempeñan. Por último, se realizó el diseño y concertación de conferencias del trimestre y el respectivo entrenamiento.
</t>
  </si>
  <si>
    <t xml:space="preserve">Durante el segundo trimestre se fortalecieron competencias de 113 Gestores de Convivencia, de acuerdo con las conferencias concertadas para el periodo, en temas de género, oferta institucional, herramienta progressus y primer respondiente, entre otras. Se contó con la participación del DASC y la Secretaría de Salud. Si bien es cierto la meta establecida para el trimestre es de 100, se debe tener en cuenta que dadas las condiciones del servicio permanente que prestan los gestores de convivencia, se hace necesario aprovechar cualquier espacio en el que sea posible avanzar en la cualificación y eso hizo que se lograra la participación de 13 gestores adicionales. 
</t>
  </si>
  <si>
    <t xml:space="preserve"> Actividad No 3 Durante el segundo trimestre se desarrollaron 5 de las 17 actividades establecidas en el plan logrando un 30% de avance. Se realizaron 3 mesas de trabajo, una con la dirección de seguridad, otra con la dirección de prevención y una tercera con el equipo de convivencia, con el fin de identificar la necesidad de actualizar los procedimientos y la metodología a seguir, entre otros aspectos. Se avanzó con la revisión y propuesta de modificación de los procedimientos PD-GS-04 y PD-GS-10, de acuerdo con lo planeado</t>
  </si>
  <si>
    <t xml:space="preserve"> Actividad No 4 Durante el segundo trimestre de 2025, se desarrollaron 2 de las 5 actividades establecidas en el plan, logrando un 40% de avance. Se realizó la consolidación del inventario donde se encuentran todos los productos a cargo de la Subsecretaría de Seguridad y Convivencia y sus dependencias. Adicionalmente, se realizó el diagnóstico teniendo en cuenta las dos subfases: la primera (i) de gestión administrativa donde se reunirán las dependencias para revisar el inventario y la necesidad de ajustar los productos y la segunda (ii), dedicada a la construcción del ajuste con su debida justificación por dependencia</t>
  </si>
  <si>
    <t xml:space="preserve">Aunque el indicador tiene reporte anual,  se presentan los siguientes avances en el segundo trimestre de 2025: se realizaron actividades asociadas a la construcción de la caracterización de los fenómenos que afectan las condiciones de seguridad, convivencia y acceso a la justicia en la relación de Bogotá con la Región Metropolitana y con los municipios limítrofes que no están asociados a dicha entidad. En ese sentido, con base en el plan de trabajo propuesto:
- Se identificaron las fuentes para la recolección de información: a) las caracterizaciones de las zonas de borde realizadas por el Equipo Territorial de la SDSCJ y los documentos que contienen los Planes Integrales de Seguridad Ciudadana y Convivencia (PISCC).
- Para la recopilación de información, se elaboró una matriz con criterios comparables entre el PISCCJ de Bogotá D.C. y los PISCC de los municipios limítrofes. Asimismo, junto con el Equipo Territorial de la SDSCJ, se definió la periodicidad y esquema para entregar la información relacionadas con las áreas de borde.
- Se elaboró un primer borrador de caracterización de fenómenos de tipo cualitativo, complementado con registros administrativos suministrados por la Oficina de Análisis de Información y Estudios Estratégicos. </t>
  </si>
  <si>
    <t>Durante el segundo trimestre del año 2025 se ejecutó un valor de $266.116.916 y el valor de los recursos solicitados para el plan de apoyo al bienestar y reconocimiento al personal uniformado fue por la suma $266.116.916. Lo anterior representa un  100% de ejecución de los recursos solicitados. Se recibieron 8 solicitudes de los organismos de seguridad y se reconoció y ordenó el pago de los recursos mediante las Resoluciones: 63 del 05/05/2025, 71 del 14/05/2025, 104 del 17/06/2025 y 119, 120, 121. 122 y 123 del 27/06/2025.</t>
  </si>
  <si>
    <t xml:space="preserve">
Durante el segundo trimestre se entregaron bienes en los siguientes 5 CDT:
Estación San Cristobal
Estación Usme
Estación Tunjuelito
Estación Bosa
Estación Kennedy
Se anexan actas de las entregas en cada uno de los CDT mencionados</t>
  </si>
  <si>
    <t xml:space="preserve">Durante el segundo trimestre de 2025, se realizó la atención y vinculación de 290 personas personas pospenadas y cuentan con su Plan de Trabajo Individual.
En lo corrido del año se han atendido y vinculado 435 personas  personas pospenadas y cuentan con su Plan de Trabajo Individual.. </t>
  </si>
  <si>
    <t>Se elaboró un informe sobre la gestión de la articulación con las autoridades en el marco de la implementación del Programa Distrital de Justicia Juvenil Restaurativa (PDJJR), el Programa para la Atención y Prevención de la Agresión Sexual (PASOS) y el Programa de Seguimiento Judicial al Tratamiento de Drogas (PSJTD), durante el primer trimestre de 2025.</t>
  </si>
  <si>
    <t>Teniendo en cuenta la primera fase establecida para la elaboración del Modelo de Atención para el Programa que acompaña las sanciones privativas y no privativas de la libertad en el marco del Sistema de Responsabilidad Penal para Adolescentes, durante este período se consolidó el primer borrador, el cual fue revisado con el director y, a partir de su retroalimentación, se consolidó una versión ajustada.</t>
  </si>
  <si>
    <t xml:space="preserve">En el primer trimestre de 2025, se llevó a cabo una jornada de socialización con el Grupo del SRPA del ICBF respecto a los programas de Justicia Restaurativa que gestiona la Dirección de Responsabilidad Penal Adolescente de la Secretaría de Seguridad, Convivencia y Justicia. </t>
  </si>
  <si>
    <t>Se evidenció la existencia de registros de atención consignados en las planillas de citas lo que da cuenta de la pestación de los servicios de salud primaria que se presta a los PPL. No obstante, no se cuenta con claridad respecto a si el total de atenciones reportadas corresponde al número de servicios prestados o al número de personas atendidas.
Es importante recordar que tanto la actividad como el indicador reflejan el número de atenciones y no la cantidad de Personas Privadas de la Libertad (PPL), conforme a lo discutido en mesas técnicas previas a la formulación del indicador.
Adicionalmente, en consideración a la fórmula del indicador, se debe garantizar la inclusión del denominador, dado que actualmente solo se reportan los datos del numerador sin contar con la referencia del denominador (servicios solicitados por las PPL) que permita el cálculo del resultado. Cabe señalar que esta misma situación se presentó en el año 2024 en relación con algunos de los indicadores del POA de la Dirección de la Cárcel.
Se reitera la recomendación de revisar los criterios establecidos en la Guía para la formulación y seguimiento al POA a fin de fortalecer la precisión en la medición del indicador.
En consecuencia, y dado que no se recibieron aclaraciones ni ajustes por parte de la Dirección de la Cárcel Distrital, no es posible calcular el indicador, por lo que la actividad no se considera cumplida.</t>
  </si>
  <si>
    <t>Se programaron un total de nueve (9) requisas y se realizaron en cada uno de los meses, en las requisas se identificaron diferentes tipologías de elementos prohibidos, entre las cuales se encuentran SPA, armas de fabricación artesanal, equipos de comunicaciones, accesorios y baterías.</t>
  </si>
  <si>
    <t>Durante el segundo trimestre de 2025, se brindaron un total de 93 servicios de salud primaria a las Personas Privadas de la Libertad (PPL) del Centro Especial de Reclusión – CER, distribuidos de la siguiente manera: abril (17 servicios), mayo (48 servicios) y junio (28 servicios), según los Registros Individuales de Prestación de Servicios de Salud (RIPS) reportados por la USS Subred Centro Oriente. Estos servicios corresponden exclusivamente a consultas solicitadas por las PPL en medicina general y odontología, dado que no se contempla atención psicológica en el contrato actual.</t>
  </si>
  <si>
    <t>De forma acumulada en el primer semestre de 2025, se reporta un total de 138 servicios prestados y 138 solicitudes registradas, lo que representa un cumplimiento del 100% del indicador. Este resultado refleja el cumplimiento integral de la actividad programada, garantizando el acceso a servicios de salud primaria de manera oportuna y según la demanda registrada por la población privada de la libertad.</t>
  </si>
  <si>
    <t xml:space="preserve">Al finalizar el segundo trimestre se realizo seguimiento a los contratos de obra para lo cual se anexan 3 actas adicionales, para un total de 6 actas acumuladas en los dos primeros trimestres.
Observaciones del monitoreo: Se evidenciaron tres actas correspondientes a igual número de comités realizados. No obstante, se recomienda revisar la actividad y la  meta establecida  con el fin de reenfocarlas a una medición que permita mostrar la realidad de las obras, acciones correctivas y demás en lugar de limitarse a la realización de las reuniones.  
Adicionalmente, se identificó la utilización de formatos desactualizados. Se recuerda que la importancia del uso de plantillas y logotipos institucionales actualizados ha sido reiterada en diferentes ocasiones.
Se recomienda revisar y actualizar los formatos utilizados, asegurando que toda la documentación generada en el marco de la gestión institucional cumpla con los lineamientos vigentes en materia de imagen corporativa y control documental.
</t>
  </si>
  <si>
    <t>Durante el trimestre se alcanzó un 40% de avance acumulado, para su cumplimiento se realizaron las siguientes actividades definidas para el periodo: 
1.	Mapeo de actores para la convivencia
Se avanzó en la consolidación de una base de datos de organizaciones sociales en la ciudad de Bogotá D.C., esta actividad fue desarrollada en articulación con el IDPAC para lo cual se realizó una reunión conjunta. Esta base fue presentada a la Directora de Acceso a la Justicia en la reunión del  27 de junio, en la que el líder del equipo de Justicia Territorial expuso la base consolidada de las iniciativas que manifestaron interés en la estrategia.
2.	Diseño metodológico para el fortalecimiento de capacidades en materia de convivencia y resolución de conflictos
En el mismo sentido, se avanzó en la consolidación de la primera versión del documento de metodología de la estrategia de redes de organizaciones sociales para la convivencia. El documento metodológico describe el diseño técnico haciendo énfasis en los enfoques transversales (diferenciales, territoriales) que irradian la estrategia, las estrategias metodológicas que se pretenden aplicar, la población objetivo, las fases y contenidos pedagógicos, así como los indicadores y herramientas para el seguimiento. Este documento fue presentado a la Directora de Acceso a la Justicia en la reunión del 20 de junio en la que los profesionales asignados a las localidades priorizadas realizaron la descripción de los contenidos del documento. 
3.	Diseño estrategia
Por su parte, el documento versión No. 1 de la Estrategia redes de organizaciones sociales para la convivencia constituye el documento técnico de descripción, el cual, contiene los objetivos general y específicos, el alcance , el desarrollo de un marco conceptual que delimita las definiciones y conceptos que abarca la estrategia, las líneas estratégicas a desarrollar, los productos y actividades que se van a llevar a cabo y el procedimiento de seguimiento y evaluación que permitan garantizar el cumplimiento de las actividades y los resultados esperados, finalmente se relaciona un acápite de articulación territorial que da cuenta de las instituciones públicas, privadas y los actores relevantes para el desarrollo de la estrategia. Como complemento al documento se elaboró una presentación. Este documento fue presentado a la Directora de Acceso a la Justicia en la reunión del 20 de junio en la que los profesionales asignados a las localidades priorizadas realizaron la descripción de los contenidos del documento. 
El avance durante la vigencia 2025 se refleja en el cumplimiento de 6 actividades programadas, en el marco de la estrategia para la estructuración de la Red de Organizaciones Sociales para la Convivencia, se elaboró el plan de trabajo con su respectivo cronograma anual, se gestionó la articulación interinstitucional para la referenciación de actores estratégicos del Distrito y se desarrolló un mapeo de organizaciones sociales, sistematizado en una base de datos.</t>
  </si>
  <si>
    <t>Durante el trimestre se alcanzó un 40% de avance acumulado, para su cumplimiento se realizaron las siguientes actividades definidas para el periodo: 
1. Aplicación de herramientas cualitativas y cuantitativas para los diagnósticos locales de justicia
En atención a las observaciones realizadas en enero de 2025 por parte de la Subsecretaría de Acceso a la Justicia- SAJ, durante el periodo, desde la DAJ se avanzó en el desarrollo de grupos focales y en la aplicación de encuestas a las instituciones que hacen parte de las Casas de Justicia.
2. Sistematización de información de diagnósticos locales de justicia
Tomando como referencia el desarrollo de grupos focales y en la aplicación de encuestas a las instituciones que hacen parte de las Casas de Justicia, desde la DAJ se realizó la compilación y análisis de dicha información como insumo y complemento a la nueva versión de borrador de decreto que propone mecanismos de articulación entre los niveles distrital y local para la implementación del SDJ y los Sistemas Locales de Justicia.  
3. Elaboración de documento borrador de relacionamiento con actores del Sistema Distrital de Justicia
En el marco de la construcción del documento de relacionamiento, se avanzó en la elaboración de los Acuerdos de Nivel de Servicio – ANS con Instituciones, Actores y Servicios Internos, como un instrumento que define los lineamientos técnicos para: i. La eficiente ejecución y operatividad de las Instituciones, Actores y Servicios del Sistema Distrital de Justicia; 
ii. La coordinación de los recursos logísticos, técnicos y humanos requeridos;  iii. El estableciendo los mecanismos de mejora continua de la calidad de la prestación de servicio 
Los ANS se incorporaron como instrumentos que hacen parte integral de los Convenios Interadministrativos firmados hasta la fecha.
El avance durante la vigencia 2025 se refleja en el cumplimiento de 7 actividades programadas en el plan de trabajo, se avanzó en la gestión interinstitucional para identificar actores clave del sector justicia en el Distrito. En articulación con la OAIEE, se trabajó en el diseño metodológico de la encuesta de necesidades jurídicas y en la construcción de instrumentos para la recolección de información institucional y ciudadana. Además, se aplicaron herramientas cualitativas y cuantitativas a través de grupos focales y encuestas en las Casas de Justicia, cuya información fue sistematizada como insumo para el borrador del decreto. Finalmente, se avanzó en la formulación del documento de relacionamiento, incorporando Acuerdos de Nivel de Servicio en los convenios interadministrativos suscritos.</t>
  </si>
  <si>
    <t>Durante el trimestre se alcanzó un 40% de avance acumulado, para su cumplimiento se realizaron las siguientes actividades definidas para el periodo: 
1. Definición de estrategia de atención a casos de feminicidio en Casas de Justicia y CTP en el marco de las alertas tempranas. 
Durante el trimestre se avanzó en el diseño y formulación de estrategia para atención de posibles casos de feminicidio en Casas de Justicia y en CTP, la proyección se realizó con presentaciones remitidas a la directora y a partir de esta se realizaron documentos que desarrollan cada estrategia.
Para el caso de Casas Justicia, se formuló la Alerta Naranja como un componente del sistema de información SIDIJUS, que permite identificar a las mujeres en algún nivel de riesgo de feminicidio (extremo, grave, moderado y variable) que fueron valoradas por el Instituto Nacional de Medicina Legal y Ciencias Forenses y asisten a las 16 Casas de Justicia del distrito, la cual se socializó a directora y está en implementación.
Para el CTP se proyectó estrategia y está en pilotaje una ruta de atención a mujeres víctimas de violencias basadas en género dirigida a las personas que son trasladadas al CTP, tanto para el agresor como para víctima. Se realizó presentación de estrategia de abordaje y se proyectó en un documento con la activación de la ruta donde se establece el abordaje y la remisión a las entidades competentes para la atención integral.
2. Frente al diseño del modelo de atención en Casas de Justicia en el Marco del Sistema Distrital de Justicia, en el mes de junio se realizaron mesas de trabajo internas con las diferentes líneas y estrategias de la dirección, así mismo, se avanzó en la proyección del documento borrador del Modelo De Modernización De Las Casas De Justicia De Bogotá: Hacia Un Modelo De Acceso A La Justicia Más Cercano, Efectivo E Integral, el cual fue enviado a la directora para su revisión.
3. Adopción de nuevos convenios y alianzas interinstitucionales para la operación en Casas de Justicia. Durante este trimestre se realizó el trámite de proyección y suscripción de nuevos convenios interadministrativos con el fin de mantener la operación en Casas de Justicia de las siguientes entidades: Secretaría Distrital de la Mujer, Secretaría de Gobierno, Fiscalía General de la Nación, ICBF. Los cuales rigen a partir del 1 de julio.
4. Ajuste y creación de documentos MIPG asociados al nuevo modelo de operación. Durante el mes de mayo se actualizaron los procedimientos PD-AJ-10 “Procedimiento atención de usuarios en las Casas de Justicia de Bogotá” y PD-AJ-12 “Procedimiento operación de las Casas de Justicia de Bogotá”.
El avance durante la vigencia 2025 se refleja en el cumplimiento de 7 actividades programadas en el plan de trabajo, se avanzó en la formulación de estrategias estrategia de rediseño de las Unidades Móviles de Justicia,  atención a posibles casos de feminicidio mediante la implementación de la Alerta Naranja en el sistema SIDIJUS y la proyección de una ruta piloto de atención en el CTP.  Asi mismo, se proyectó el borrador del documento “Modelo de Modernización de las Casas de Justicia de Bogotá”. Se suscribieron nuevos convenios interadministrativos con entidades clave como la Secretaría de la Mujer, Secretaría de Gobierno, Fiscalía e ICBF, y se ajustaron los procedimientos PD-AJ-10 y PD-AJ-12 del MIPG, alineándolos con el nuevo modelo operativo de la DAJ.</t>
  </si>
  <si>
    <t>No se evidencia el cumplimiento toda vez quesi bien se aportó el plan de trabajo con las actividades del primer trimestre, no se allegaron los soportes documentales que evidencien su  realización, por tanto no es posible validar el cumplimiento</t>
  </si>
  <si>
    <t xml:space="preserve"> Teniendo en cuenta que la implementación del sistema de procesamiento y almacenamiento de video del SVV, se da a través de la ejecución del contrato del contrato SCJ-1919-2024,al 30 de junio de 2025 se cumplió la fase 2 de ejecución de proyecto  "SUMINISTRO E INSTALACIÓN DE COMPONENTES DE HARDWARE Y SOFTWARE PARA EL ALMACENAMIENTO, PROCESAMIENTO Y GESTIÓN DE VIDEO DE LA INFRAESTRUCTURA DE VIDEOVIGILANCIA DE BOGOTÁ D.C" correspondiente a la configuración de los equipos instalados:
CONFIGURACIÓN EQUIPOS RED DE ACCESO Y DISTRIBUCIÓN
CONFIGURACIÓNEQUIPO ACTIVO DE RED - SWITCH CORE LAN
CONFIGURACIÓN EQUIPO ACTIVO DE RED - SWITCH TOP RACK
CONFIGURACIÓN INFRAESTRUCTURA PROCESAMIENTO Y ALMACENAMIENTO SVV
CONFIGURACIÓN INFRAESTRUCTURA DE PROCESAMIENTO SVV
CONFIGURACIÓN INFRAESTRUCTURA DE ALMACENAMIENTO SVV
CONFIGURACIÓN UNIDAD DE DISTRIBUCIÓN DE POTENCIA – PDU</t>
  </si>
  <si>
    <t xml:space="preserve">En el segundo trimestre de 2025 se elaboró documento de propuesta de plan de incremento de cobertura del sistema de video vigilancia e cual incluye la proyección de Adquisión por tipo de cámaras. el cual está sujeto a cambios y a validaciones por parte de las directivas de la entidad , así como los cambios por apropiaciones presupuestales efectivas.
La secretaría general de la Alcaldía de Bogotá envío comunicación a las entidades del distrito por medio de la expedición de la circular 001 de 2025 con los lineamientos para la integración de los cctv de entidades publicas al C4.
Se conforma el inventario a partir de la información recopilada con la información allegada por parte de las entidades distritales, consolida presentación con la información agregada en información recibida.
Se suscribió convenio específico entre el IDU y la SDCJ para el movimiento de cámaras de la ciudad en caso de obras de la ciudad que afecten infraestructura de video vigilancia. 
El reporte del 90%  se relaciona debido a que se cumplieron los hitos establecidos en la programación a exceptuar la aprobación del plan para aumentar la cobertura de cámaras y adquisición de cámaras por parte de los directivos y vobo de por parte de la oficina de análisis de información </t>
  </si>
  <si>
    <t>Teniendo en cuenta que el plan de trabajo reflejaba solo una parte del contenido de la formulación del proyecto de los C2, se replanteó incorporando el alcance total de la actividad. 
En este sentido, se presentan los avances en torno a este plan de trabajo ajustado, en el tercer trimestre se solicitará la respectiva actualización. Frente a los avances se cuenta con la propuesta de modelos operativos para la implementación de los C2 y se decidió realizar un piloto para su implementación teniendo en cuenta que los modelos propuestos son complementarios y permitan atender de manera gradual la problemática identificada en torno a los C2. La versión final de modelo operativo se desarrollará en las alternativas de solución en la formulación del proyecto. Frente a los Centros de Monitoreo, se cuenta con un diseño y costeo para su implementación, está pendiente la aprobación del plan de implementación, razón por la cual se presenta un leve atraso en la actividad.</t>
  </si>
  <si>
    <t>Se realizó la formulación de tres documentos:
1. Documento de Análisis normativo y técnico
2. Documento de diseño de esquema de vinculación interinstitucional.
3. Documento de Planeación y diagnóstico: En la segunda matriz del este documento  se señalan las colaboraciones actuales vigentes vía convenio interadministrativo.
Lo anterior, de acuerdo con lo planteado en el primer trimestre de 2025.</t>
  </si>
  <si>
    <t xml:space="preserve">La Recertificación de NENA 9-1-1 comprende 4 etapas, la primera etapa corresponde a las actividades de PREPARACIÓN, esta etapa contiene un plan de trabajo interno que se desagrega en 6 actividades principales que se vinieron adelantando durante este trimestre, las cuales son: 1. Tramitar documentos proceso de contratación NENA, 2. Contextualización con nuevos líderes y reforzar con antiguos el Sistema de Calidad NENA, 3. Revisar y actualizar Manual de Calidad NENA , 4. Actualizar en el repositorio del Sistema de Calidad NENA Anexos, 5. Identificar y tramitar documentos pendientes por formalizar en MIPG de NENA  y 6. Tramitar y cargar en repositorio evidencias 2023, 2024 y 2025. El plan de trabajo interno tiene un peso del 30% y el 70% restante corresponde al plan de trabajo que se elabore con el ente certificador una vez se cuente con el contrato. Al corte del segundo trimestre teniendo en cuenta los avances del plan de trabajo interno se llegó al 20% de cumplimiento. . </t>
  </si>
  <si>
    <t>En el cronograma actualizado del segundo trimestre se incorporaron subtareas complementarias orientadas a fortalecer el cumplimiento del plan, las cuales han sido desarrolladas de manera articulada con la Dirección de Tecnologías y Sistemas de Información - DTSI, tal como lo evidencian los soportes que justifican el avance. En cuanto al nivel de cumplimiento, se proyectaba un avance del 50% para el cierre del segundo trimestre; sin embargo, se alcanzó un 45%, lo que representa una desviación del 5%. Este desfase será abordado durante el tercer y cuarto trimestre mediante una intensificación, análisis y viabilidad de las gestiones programadas.</t>
  </si>
  <si>
    <t>Durante el segundo trimestre del 2025 se elaboraron 54 estudios previos para el Fortalecimiento de las capacidades operativas de los organismos de seguridad convivencia y justicia del Distrito de acuerdo a los 54 requerimientos debidamente allegados en calidad y oportunidad</t>
  </si>
  <si>
    <t>Durante el segundo trimestre se realizaron tres seguimientos por parte de la Directora Técnica con los grupos técnicos estructuradores de los procesos que se deben adelantar en la Dirección Técnica del PAA 2025 con lo que se tiene un acumulado de 6 seguimientos en el periodo de 12 programadas para la vigencia.</t>
  </si>
  <si>
    <t>Al corte del segundo trimestre de conformidad con el cumplimiento del Cronograma de Transferencias Documentales, la Dirección de Operaciones para el fortalecimiento, realiza la ejecución del plan de trabajo DOF 2025, realizando la intervención (clasificación, ordenación, foliación, hoja de control, inventario documental y rotulación de unidades de conservación) correspondiente a los expedientes de la vigencia (2017-2018-2019-2020-2021).
De acuerdo con lo anterior y en cumplimiento de los tiempos de retención establecidos en las TRD de la DOF Versión 2.0, el día 27 de Junio de 2025, se efectuó la transferencia documental programada para el primer  semestre del presente año, comprendida en 229 cajas compuestas por 1141 carpetas, para un total de 34.71 metros lineales documentales, adicionalmente junto con la transferencia se realizó la entrega de 1201 Planos, 1467 CDS y 2 USB que corresponden a la información de soportes y anexos de cada expediente como consta en el Acta de Transferencia Documental No. 12 de 2025.</t>
  </si>
  <si>
    <t>Al corte del segundo trimestre se han realizado 3 mesas de seguimiento atendiendo las solicitudes de nuevos proceso de contratación en sus diferentes modalidades y de novedades contractuales radicadas a la Dirección de Operaciones para el Fortalecimiento, para verficar el avance de los trámites solicitados por las dependencias y de esta manera garantizar que se elaboren en los terminos requeridos y oportuna suscripción, como balance se evidencia que la DOF elaboró y suscribió las novedades y/o contratos nuevos de manera oportuna en el segundo trimestre. Asi las cosas, se tiene que desde la DOF se han llevado a cabo 6 mesas de seguimiento a trámites en el primer semestre de la vigencia 2025</t>
  </si>
  <si>
    <t>Al corte del segundo trimestre se emitieron 3 memorandos en los meses de abril, mayo y junio a las dependencias mediante los cuales se remitió la relación de contratos que se encontraban ejecutados, y que no tenían proceso de liquidación y/o cierre del expediente en la plataforma SECOP o TVEC, a corte del primer semestre se han emitido 6 memorandos. Lo anterior con el fin de que las areas realicen los procedimientos correspondientes.</t>
  </si>
  <si>
    <t>Al corte del segundo trimestre se han realizado 3 reportes de seguimiento al cumplimiento en la radicación de procesos y/o adiciones según la programación en el PAA para la vigencia 2025, con un total de 6 reportes de seguimiento generados en el primer semestre. Por cada seguimiento se realizó un reporte a las áreas en la que se informa la cantidad de procesos y/o adiciones que fueron radicadas y las que no. En último reporte se notificó que, en el caso de procesos de contratación: de los 113 procesos que se debían radicar, se radicaron 25 y se encontraba pendiente la radicación de 88 procesos. Para el caso de las adiciones, se contaban con 5 líneas de las cuales ya se radicaron 1 y se encuentra pendiente la radicación de 4.</t>
  </si>
  <si>
    <t>Al corte del segundo trimestre se llevo a cabo una mesa de retroalimentación con las áreas responsables de la solicitud de contratación conforme lo descrito en el PAA, para instar y validar el avance de la radicación de cada una de las lineas programadas a corte del mes de junio a la unidad ejecutora 2.</t>
  </si>
  <si>
    <t>Durante el II trimestre se realizó la  vcerificación de (49) contratos del total de (97) contratos en ejecución en la Dirección de Bienes, Cumpliendo así con la meta del 50% de contratos verificados.</t>
  </si>
  <si>
    <t>Durante el segundo trimestre se realizó una socialización frente al diligenciamiento del formato Requerimiento solicitud bienes y serviciosgestionados por la Subsecretaría de Inversiones y Fortalecimiento de Capacidades Operativas F-GCT-1153 a los clientes internos y externos con lo quie se tiene un acumulado de dos socializaciones para el periodo dando un cumplimineto del 100% de lo programado para la vigencia.</t>
  </si>
  <si>
    <t>Al corte del segundo trimestre se llevo a cabo una capacitación a los clientes internos frente a las diferentes modalidades de contratación adelantadas por la Subsecretaria de Inversiones, en la cual se identificaron los aspectos a tener en cuenta para determinar el tipo de modalidad de selección y sus caracteristicas  al momento de la estructuración de los procesos.</t>
  </si>
  <si>
    <t>Durante el segundo trimestre de la vigencia 2025 en colaboración con las áreas misionales de la SSCJ, se actualizó y consolidó el documento de Criterios de elegibilidad, viabilidad y políticas públicas, así como sus anexos técnicos , los cuales fueron publicados en la Página de la Secretaría Distrital de Planeación desde el 23 de abril y socializado con los Fondos de Desarrollo Local -FDL el 30 de abril de 2025.</t>
  </si>
  <si>
    <t>Para este segundo reporte no se adjuntan evidencias, dado que en el primer trimestre se reportó la publicación del Plan de Austeridad. Sin embargo, dicha publicación se realizó por fuera del primer trimestre del año, razón por la cual el cumplimiento quedó registrado en ese estado.</t>
  </si>
  <si>
    <t>Para este segundo reporte se adjuntan los seguimientos correspondientes a los meses de abril, mayo y junio. Es importante recordar que los seguimientos se realizan durante el mes indicado, pero la información reportada corresponde al mes inmediatamente anterior.
Con este reporte se completa un total acumulado de seis seguimientos, distribuidos así:
Primer trimestre: 3
Segundo trimestre: 3
Acumulado: 6</t>
  </si>
  <si>
    <t>La mesa técnica del PAA se llevó a cabo dentro de los tiempos establecidos. Como evidencia, se adjunta el acta correspondiente.
Con este reporte se completa un total acumulado de dos mesas técnicas realizadas, distribuidas de la siguiente manera:
Primer trimestre: 1
Segundo trimestre: 1
Acumulado: 2</t>
  </si>
  <si>
    <t>En el periodo del 01 de abril al 30 de junio del 2025, se gestionaron 5498 requerimientos de servicios de TI,  con una efectividad del 100 %
De las cuales, se solucionaron  completamente  5408 (cerrados resueltos) que equivale al  98% y los 90  requerimientos restantes que  corresponden al  2% fueron asignados a los equipos responsables y se está en tiempos de respuesta.
Finalmente, entre el 01 de enero  y 30 de junio del 2025, se gestionaron 11,545 requerimientos de servicios de TI, con una efectividad del 100%,  de los cuales se solucionaron completamente 11455 (cerrados resueltos)  y los 90 requerimientos restantes que corresponde al 1 % fueron asignados a los equipos responsables y se esta en tiempo de respuesta.</t>
  </si>
  <si>
    <t xml:space="preserve">Para el segundo trimestre del 2025, la disponibilidad de las 16 soluciones tecnologicas de la Entidad a cargo de la DTSI  fue de 98,56 % resultado promedio de la mismas, información consolidada a partir  de los datos generados por la herramienta de monitoreo  System Operations Manager. Promedio que se calcula  manualmente. </t>
  </si>
  <si>
    <t>Para el segundo trimestre del 2025,  se ejecutaron las actividades definidas en el cronograma de seguimiento al Plan Estrategico de Tecnologias de la Información para los meses de abril, mayo y junio del 2025 cumpliendo al 100%.
Finalmente, de acuerdo a lo programado en el PETI, en el primer semestre del 2025, se han cumplido con las actividades definidas al 100%</t>
  </si>
  <si>
    <t>De acuerdo a lo definido en la actividad del Plan de Acción (POA), se reporta  el avance en las  cuatro (4)  tareas programadas en el Plan de Seguridad y Privacidad de la Información correspondiente al 24 % de ejecución del mismo:
3. Gestión de cambios en las soluciones e infraestructura tecnologica.
5. Validación y ajustes a la implementación de los controles de la ISO 27001.
6. Apoyar en los reportes de información  de la Politica de Gobierno Digital.
7. Actividades del Plan de Uso y Apropiación.
Importante mencionar que,  el acumulado del 01 de enero al 30 de junio del 2025, es  del 24 %, debido a que en el primer trimestre del 2025, no se programaron actividades.</t>
  </si>
  <si>
    <t>De acuerdo a lo definido en la actividad del Plan de Acción (POA),  se reporta avance en  una (1)  tarea programada en el Plan de Tratamiento de Riesgos de Seguridad y Privacidad de la Información, correspondiente al 14 % de ejecución del mismo:
1. Mesas de trabajo con las areas y procesos de acuerdo al plan de actualización de activos de información vigencia 2025.
La ejecución del plan se esta realizando de acuerdo a la programación establecida.
Importante mencionar que,  el acumulado del 01 de enero al 30 de junio del 2025, es  del 14 %, debido a que en el primer trimestre del 2025, no se programaron actividades.</t>
  </si>
  <si>
    <t>En el segundo trimestre se programo la capacitacion a los supervisores el 26 de junio sobre uso de la heramienta secop y registro lineamiento de pagos  , cumpliendo con el 100% de la actividad para el periodo progrmado y obteniendo un total acumulado de 2 capacitaciones  al corte del segundo trimestre</t>
  </si>
  <si>
    <t>En el trimestre se emitio comunicacion a los directivos , supervisiores reordado la aplicacion del manual de contratacion, manual de supervision y la guia de cargue secop cumplimiendo hasta la fecha con el 100% de la actividad  en el semestre de acuerdo con la programacion</t>
  </si>
  <si>
    <t>En el trimestre se brindo la capacitacion de daño antijuridico  en la suscirpcion de  contratos de prestacion de servicios  dirigda a funcionarios, en su calidad de supervisores, de acuerdo con la programacion semestral cumpliendo con 100% de la actividad para el  periodo</t>
  </si>
  <si>
    <t xml:space="preserve">En el segundo trimestre  se recibieron un total de 12 demandas, de las cuales  4 fueron contestada por cumplirse el termino, y las 8 restantes se encuentran en termino para el proximo periodo.  De otra parte, sobre las 3 acciones prejudicales  recibidas, las 3 fueron contestadas, cumpliendose el 100%, </t>
  </si>
  <si>
    <t>En el segundo trimestre se expidieron  9 resoluciones de las 10 resoluciones programadas para el periodo , cumpliendo con el 90% debido al volumen del expediente restante</t>
  </si>
  <si>
    <t xml:space="preserve">Durante el segundo trimestre se impulsaron 16 procesos radicados en la direccion juridica y contractual, sobre los cuales se realizaron actuaciones en los 16, consistentenes en 23 autos de tramites y  1 fallo </t>
  </si>
  <si>
    <t>Teniendo en cuenta que la actividad no tiene programación para el primer trimestre, no se requiere avance cuantitativo</t>
  </si>
  <si>
    <t>La Direccion Financiera durante el primer trimestre realizó 12 seguimientos a través de correo electronico dirigido a las areas con la información presupuestal para que desde las dependencias se realice el control y toma de decisiones de acuerdo a esta informacion correspondiente a la vigencia y reserva presupuestal.</t>
  </si>
  <si>
    <t>Durante el segundo trimestre de la vigencia 2025 se elaboraron el documento guía para la formulación de planes de gerencia y el formato correspondiente para su diligenciamiento. Siguiendo los lineamientos definidos, se desarrollaron seis sesiones de socialización con los equipos responsables de la gestión de los doce proyectos de inversión de la entidad, con el objetivo de introducir la metodología de planificación y presentar el ejercicio asociado al formato. Además, se realizaron dos mesas de trabajo específicas con los equipos de los proyectos 0290, 0292 y 0312, orientadas al inicio de la construcción de sus respectivos planes de gerencia, comenzando con la identificación de entregables del capítulo de gestión del alcance.</t>
  </si>
  <si>
    <t>Dado que para cada producto comprometido en las Políticas Públicas Distritales se define una periodicidad de reporte (trimestral, semestral, anual, o incluso mayor a un año), durante el segundo trimestre de 2025, se remitieron a las Entidades  responsables de políticas, que lo solicitaron, los reportes sobre los productos con vigencia trimestral, con corte al primer trimestre de 2025 (31 de marzo). El 100% de los reportes enviados fueron 15, según lo solicitado por la Entidades líderes.</t>
  </si>
  <si>
    <t>Durante el segundo trimestre de 2025, se realizó la consolidación del reporte de la gestión adelantada en el primer trimestre de 2025 hacia el cumplimiento del Plan Integral de Seguridad, Convivencia Ciudadana y Justicia, de acuerdo a lo planificado. Se anexa como evidencia la matriz de seguimiento del primer trimestre y un pantallazo de su publicación en la página web. De manera acumulada se cuenta con la consolidación de dos reportes al corte del segundo trimestre</t>
  </si>
  <si>
    <t xml:space="preserve">Adicional a los documentos reportados en el corte anterior, en el segundo trimestre se eliminaron 9 documentos entre los cuales se encuentran dos (2) guías, dos (2) instructivos,  un (1) manual, tres (3) procedimientos,  y un (1) plan.   En consecuencia sumado a los 14 del primer trimestre y 9 del segundo trimestre, a corte 30 de junio de 2025, se ha intervenido 23 documentos. </t>
  </si>
  <si>
    <t>Para el segundo trimestre del año de acuerdo al cronograma definido, se tenían programadas 7 actividades a desarrollar  de un total de 16 actividades programadas 2025, que son responsabilidad dela SDSCJ  lo que se traduce en un cumplimiento del 28 % para este trimestre, de acuerdo con los pesos porcentuales definidos en el cronograma presentado como soporte., ahora bien en relación con el porcentaje acumulado teniendo en cuenta el 10 % de cumplimiento para el primer trimestre se tiene como resultado un 38% información reportada en el avance cuantitativo 
Ahora bien ahora se presenta una breve descripción de las actividades desarrolladas :
1.Identificar los lineamientos, requisitos normativos y legales: en relación con esta actividad se desarrollo una matriz de identificación de normatividad aplicable basado en la información que se consolida en el portal MIPG: 
 https://portalmipg.scj.gov.co/portal/normograma.php
como soporte de evidencia se deja formato Excel con el documento trabajado es importante mencionar que si se filtra el normograma vigencia 2025 no se identifican actualizaciones importantes que modifiquen el plan . Peso porcentual del 3%
2. Formular el Plan de Acción Anual del MIPG: con relación a esta actividad se desarrollaron mesas de trabajo con las áreas en conjunto y teniendo como insumo de entrada los resultados de la vigencia anterior se cargan soportes documentales de las sesiones desarrolladas con los diferentes lideres de política. 
 Peso Porcentual asignado 5%.
3.  Aprobar el Plan de Acción Anual del MIPG en el CIGD: entorno a la aprobación del plan se llevo a cabo una vez culminado el ejercicio de formulación y este fue presentado al comité el día 16 de junio de la presente vigencia. se adjunta listado de asistencia  y presentación al comité es importante mencionar que el acta de la sesión definitiva se encuentra para firma del secretario de seguridad o quien hace sus veces. como soporte de evidencia esta se carga en Word de manera provisional .peso porcentual asignado :10 %  
4.Realizar ajustes según requerimientos del CIGD: en relación a esta actividad dentro del cuerpo del acta del comité quedo el compromiso de actualizar las actividades una vez recibidos los resultados del furag 2024-2025 , por lo tanto hasta no finalizar el ejercicio no se reportara avance y se deja un cumplimiento parcial o.  Peso porcentual asignado : 2.5 %.
5. Publicar y socializar el Plan de Acción Anual del MIPG: frente al cargue del plan se soporta mediante pantallazo de la pagina web de la entidad. peso porcentual asignado :5%
 6. Realizar cargue de acciones en el portal MIPG: para el periodo objeto de seguimiento y teniendo en cuenta que el comité fue desarrollado por fuera de las fechas planificadas esta actividad no fue posible desarrollarla toda vez que el administrador del sistema se encuentra en comunicaciones con el proveedor de ITS para recibir capacitación en relación con el aplicativo ITS  modulo de  MIPG. Peso porcentual : 5%
7. Monitoreo de acciones del Plan de Acción (trimestral): en relación con el monitoreo que se ejecuta como Oficina asesora de planeación se  han hecho solicitudes de cumplimiento a las acciones motivadas por el cumplimiento al proyecto de inversión sin embargo para este periodo de seguimiento no se cuenta con la suficiente información para presentar a un avance lo que significa un retraso en el cumplimiento de la acción 
Peso porcentual : 10 %</t>
  </si>
  <si>
    <t>Al corte del segundo trimestre se cumplieron actividades orientadas a documentar el proceso, análisis y resultados de los reportes del BIA así :
1. Se actualizó la metodología con el proceso y cronología de ejecución del análisis de impacto BIA.Metodologia de gestión del BIA V0_3.docx
2. Se actualizó la herramienta Plantilla del BIA para ingreso de los datos.Plantilla-BIA-SCJ v1_3.xlsx
3. Se generó la base de datos del BIA con la información recopilada del análisis de impacto.Base de Datos - BIA V2_0.xlsx
4. Se generó el modelo de informe base sobre el análisis de datos del BIA.BIA SDSCJ Reportes 2024 V2.pdf</t>
  </si>
  <si>
    <t>Durante le segundo trimestre la OAP efectuó el respectivo monitoreo del Plan de Transparencia y Ética Pública (PTEP) con periodo de referencia del I trimestre del año, consolidando la información reportada por las áreas responsables de ejecutar cada una de las estrategias establecidas. En lo corrido del año se han realizado dos monitoreos al plan</t>
  </si>
  <si>
    <t>"La ejecución de este periodo está conforme a las actividades programadas así:
_Realizar seguimiento a conceptos de localización y desarrollo y reportes PSCSS (5%)
_Programar jornada de sensibilización PSCSS (15%)
_Incorporar el PSCSS a normograma MIPG (5%)"</t>
  </si>
  <si>
    <t>Durante el segundo trimestre de 2025, correspondiente a los meses de abril, mayo y junio, se programaron un total de 25 actividades, que suman un puntaje total de 18,7. Estas actividades están relacionadas con los roles de Evaluación de la Gestión del Riesgo y Evaluación y Seguimiento, con la siguiente distribución:
Abril: 9 actividades – 7,5 puntos
Mayo: 9 actividades – 7,2 puntos
Junio: 7 actividades – 4,0 puntos
En cuanto a la ejecución, se alcanzó un 100% de cumplimiento frente a las actividades programadas en el Plan Anual de Auditoría (PAA), con 18,67 puntos ejecutados sobre los 18,7 programados.
Este resultado refleja un desempeño efectivo y eficiente en la gestión del trimestre, evidenciando el compromiso con el cumplimiento de las actividades planificadas y los objetivos establecidos en el PAA.
Se aclara que, en relación con los soportes de ejecución de las auditorías de Gestión y Análisis de la Información y Gestión Documental, estas se encuentran en proceso, por lo que la información generada se mantiene bajo reserva hasta la finalización del ejercicio y la emisión del informe correspondiente.
Adicionalmente, los soportes correspondientes al seguimiento del Plan de Mejoramiento pueden ser consultados directamente en el Portal MIPG, en cumplimiento de los lineamientos establecidos para este tipo de actividad.</t>
  </si>
  <si>
    <t>De acuerdo con las actividades establecidas en la política de Integridad del Plan Operativo Anual, En lo correspondiente al trimestre 2, la OCDI programó la capacitación "Responsabilidad Disciplinaria de Conductas Penalmente Reprochables", con el objetivo de brindar a los servidores de la entidad, las herramientas para identificar los comportamientos tipificables en una conducta penal y sus implicaciones legales.</t>
  </si>
  <si>
    <t>De manera Conjunta el equipo de la OCDI procede a realizar la revisión y seguimiento de todos y cada uno de los procesos disciplinarios activos, que cursan trámite a la fecha en la oficina, los 252 procesos activos se encuentran en decisiones de trámite, obteniendo como resultado el 100% de procesos impulsados al corte del 30 de junio de 2025.</t>
  </si>
  <si>
    <t>En relación con las actividades programadas en la política de transparencia, la OCDI en equipo con la Oficina de Comunicaciones generó una pieza comunicativa en formato mailing y pantallas TV, con el fin de difundir en la entidad la sensibilización y/o prevención de conductas con incidencia disciplinaria.</t>
  </si>
  <si>
    <t>Durante el segundo trimestre de 2025 se ejecutaron 65 actividades contempladas en el Plan Estratégico de Talento Humano (PETH), que, sumadas a las 52 desarrolladas en el primer trimestre, alcanzan un total de 117 actividades ejecutadas de las 245 programadas para la vigencia actual, lo que representa un avance del 48% en la ejecución del plan</t>
  </si>
  <si>
    <t>Se realiza el seguindo seguimiento al PROGRAMA DE TRANSPARENCIA Y ÉTICA PÚBLICA - EJECUCIÓN ANUAL PTEP 2025</t>
  </si>
  <si>
    <t>Durante el segundo trimestre de 2025 se adelantaron 11 actividades en el marco del Plan Institucional de Capacitación (PIC), que, al sumarse a las ejecutadas en el primer trimestre, alcanzan un total de 18 actividades desarrolladas de las 41 programadas para la vigencia actual, lo que representa un avance del 44% en la ejecución del plan.</t>
  </si>
  <si>
    <t>Durante el segundo trimestre de 2025 se ejecutaron 7 actividades en el marco del Plan Anual de Vacantes, que, al sumarse a las desarrolladas en el primer trimestre, completan un total de 13 actividades ejecutadas, de las 26 programadas para la vigencia actual, lo que representa un avance del 50% en la ejecución del plan.</t>
  </si>
  <si>
    <t>Durante el segundo trimestre de 2025 se ejecutaron 6 actividades en el marco del Plan de Previsión de Necesidades de Talento Humano, que, al sumarse a las desarrolladas en el primer trimestre, completan un total de 10 actividades ejecutadas, de las 20 programadas para la vigencia actual, lo que representa un avance del 50% en la ejecución del plan.</t>
  </si>
  <si>
    <t>En el segundo trimestre de 2025 se ejecutaron 30 actividades de las 33 programadas en el marco del Plan de Bienestar e Incentivos, que, al sumarse a las realizadas en el primer trimestre, completan un total de 41 actividades ejecutadas, de las 105 programadas para la vigencia actual, lo que representa un avance del 39% en la ejecución del plan.</t>
  </si>
  <si>
    <t>En el segundo trimestre de 2025 se ejecutaron 58 actividades en el marco del Plan de Seguridad y Salud en el Trabajo, las cuales, al sumarse a las desarrolladas durante el primer trimestre, alcanzan un total de 106 actividades ejecutadas, de las 214 programadas para la vigencia 2025, , lo que representa un avance del 50% en la ejecución del plan.</t>
  </si>
  <si>
    <t xml:space="preserve">-   </t>
  </si>
  <si>
    <t xml:space="preserve"> -   </t>
  </si>
  <si>
    <t>Se realiza creación del instructivo  “PROTOCOLO DE
GESTIÓN DOCUMENTAL DE LOS ARCHIVOS
REFERIDOS A LAS GRAVES Y MANIFIESTAS
VIOLACIONES A LOS DERECHOS HUMANOS, E
INFRACCIONES AL DERECHO INTERNACIONAL
HUMANITARIO, OCURRIDAS CON OCASIÓN DEL
CONFLICTO ARMADO INTERNO</t>
  </si>
  <si>
    <t>Se realiza seguimiento a la actualización de los instrumentos archivisticos a través del cumplimiento al desarrollo de las actividades planteadas en el Plan de trabajo de la vigencia 2025</t>
  </si>
  <si>
    <t>Durante el trimestre se diseñó y publico la Guía de Compras Públicas Sostenibles (CPS), con la normativa ambiental vigente y con la incorporación de fichas contractuales en base al diagnóstico por tipología de contrato, dando cumplimiento a la actividad. </t>
  </si>
  <si>
    <t>Durante el segundo trimestre de 2025 se realizó un (1) reporte a la Unidad Administrativa Especial de Servicios Públicos (UAESP), correspondiente al primer trimestre del mismo año. Es importante aclarar que, aunque para el segundo trimestre están programados tres (3) informes, estos no pueden ser reportados aún, ya que deben presentarse a través de la herramienta STORM USER de la Secretaría de Ambiente, la cual estará habilitada únicamente entre el 1 y el 31 de julio de 2025 fechas fuera del trimestre lo que presenta un error de planificación. Así, en el acumulado se han realizado 5 reportes.
Como dificultad para el cumplimiento, se identificó que algunas actividades programadas 2025 requieren un ajuste en su planificación, ya que su ejecución está condicionada por tiempos de entrega correspondientes al trimestre anterior.
Como medida correctiva, se ajustará el cronograma de actividades para sincronizar los tiempos de ejecución con los plazos establecidos, garantizando que las acciones programadas en cada trimestre puedan ser desarrolladas y finalizadas dentro del mismo periodo.</t>
  </si>
  <si>
    <t>En el segundo trimestre del año 2025 se implementó una (1) campañas de comunicación externa encaminada a impulsar el libro ‘El Eco del Olvido’, escrito por 13 mujeres privadas de la libertad en las celdas de la Unidad de Reacción Inmediata (URI) de Puente Aranda, con el apoyo de la Secretaría Distrital de Seguridad, Convivencia y Justicia. : 
*En redes sociales y pagina web :  mas de 510 mil visualizaciones. 
*En medios de comunicación: 12 publicaciones positivas
Se reportan 3 campañas al corte, considerando las 2 campañas implementadas en el primer trimestre
En la carpeta habilitada se encuentra las evidencias de las campañas implementadas</t>
  </si>
  <si>
    <t>En el segundo trimestre del año 2025 se realizó una (1) campaña de comunicación interna, nombrada "#Cuidar es actuar" que buscaba Fomentar entre funcionarios y contratistas el conocimiento, la participación y la apropiación de buenas prácticas ambientales, promoviendo la conciencia sobre el cuidado de los recursos naturales en el entorno laboral. 
Se encuestaron 207 personas de la entidad y todas respondieron que la misma había cumplido con el objetivo .
Se reportan 2 (dos) campañas, considerando la campaña implementada en el primer trimestre.
Se carga en la carpeta habilitada el informe de la campaña implementada.</t>
  </si>
  <si>
    <t>La Oficina Asesora de Comunicaciones logró cumplir satisfactoriamente con la meta del segundo  trimestre de 2025, correspondiente a un aumento del 16,% en el total de seguidores en las redes sociales de la entidad. 
A 31 de diciembre de 2024, se registraban 348.382 seguidores, y al corte del 30 de junio de 2025, la cifra ascendió a 500.950 seguidores, lo que representa un incremento del 43,75%.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</si>
  <si>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Se dio cumplimiento total a la actividad relacionada con la entrega del 95% de los productos de comunicación interna y externa solicitados a través del formato 571 durante el segundo trimestre de 2025. En este periodo, se recibieron 71 solicitudes de comunicación interna y 8 de comunicación externa, y en ambos casos se entregaron la totalidad de los productos requeridos, en el tiempo establecido, alcanzando una ejecución del 100%.
Es dado mencionar que la comunicación interna es aquella que se comparte al interior de la entidad y la externa a los habitantes del distrito. Como evidencia, se cargan en la carpeta habilitada, todas las solicitudes y productos y el resumen en formato Excel</t>
  </si>
  <si>
    <t>OBJETIVO 1 - LINEA ESTRATÉGICA 1</t>
  </si>
  <si>
    <t>OBJETIVO 1 - LINEA ESTRATÉGICA 2</t>
  </si>
  <si>
    <t>OBJETIVO 1 - LINEA ESTRATÉGICA 3</t>
  </si>
  <si>
    <t>OBJETIVO 2 - LINEA ESTATÉGICA 2</t>
  </si>
  <si>
    <t>OBJETIVO 2 - LINEA ESTATÉGICA 3</t>
  </si>
  <si>
    <t>OBJETIVO 2 - LINEA ESTATÉGICA 4</t>
  </si>
  <si>
    <t>OBJETIVO 4 - LINEA ESTRATÉGICA 5</t>
  </si>
  <si>
    <t>OBJETIVO 5 - LINEA ESTRATÉGICA 4</t>
  </si>
  <si>
    <t>OBJETIVO 6- LINEA ESTRATÉGICA 1.</t>
  </si>
  <si>
    <t>DESCRIPCIÓN DE LA LÍNEA</t>
  </si>
  <si>
    <t>PONDERACIÓN AJUSTADA SEGÚN ACTIVIDADES PROGRAMADAS PARA EL TRIMESTRE</t>
  </si>
  <si>
    <t xml:space="preserve">SUMATORIA CUMPLIMIENTO PONDERADO </t>
  </si>
  <si>
    <t>RESPONSABLE</t>
  </si>
  <si>
    <t xml:space="preserve">Diseño e implementación de intervenciones formativas mediante el uso de metodologías diferenciales y herramientas innovadoras que contribuyan a la transformación de comportamientos contrarios a la convivencia.  </t>
  </si>
  <si>
    <t>SUBSECRETARÍA DE SEGURIDAD</t>
  </si>
  <si>
    <t>Ampliación de la cobertura y la sostenibilidad para la orientación en gestión de medidas correctivas mediante la implementación del portafolio de servicios a la ciudadanía</t>
  </si>
  <si>
    <t>Desarrollo de alianzas estratégicas entre actores institucionales y comunitarios para el fortalecimiento de liderazgos sociales y orientación técnica para la sostenibilidad de iniciativas de convivencia</t>
  </si>
  <si>
    <t>Elaboración de herramientas de análisis de información y documentos estratégicos que contribuyen a la toma de decisión agiles y oportunas en los procesos misionales bajo una lógica de comprensión integral de territorio</t>
  </si>
  <si>
    <t>OFICINA DE ANÁLISIS DE INFORMACIÓN</t>
  </si>
  <si>
    <t>Diseño, despliegue e implementación de un modelo de intervención territorial para la transformación de entornos problemáticos.</t>
  </si>
  <si>
    <t>Fortalecimiento de la gestión comunitaria de la Seguridad y la Convivencia, con el fin de generar espacios donde los ciudadanos colaboren en la identificación de problemas y en la implementación de estrategias</t>
  </si>
  <si>
    <t>Desarrollo de un plan integral de mejoramiento de competencias para Gestores de Convivencia y estandarización de procedimientos, como elementos clave para optimizar la gestión de la convivencia y la seguridad en las comunidades.</t>
  </si>
  <si>
    <t>Construcción de un modelo de gobernanza de la seguridad en Bogotá Región que optimice recursos y capacidades para el abordaje conjunto de fenómenos asociados a la seguridad y la convivencia.</t>
  </si>
  <si>
    <t>SUB. SEGURIDAD/ SUB. INVERSIONES</t>
  </si>
  <si>
    <t>Implementación del modelo de gestión carcelaria restaurativo para la Cárcel Distrital, el Centro Especial de Reclusión y Casa Libertad</t>
  </si>
  <si>
    <t>SUBSECRETARÍA DE ACCESO A LA JUSTICIA</t>
  </si>
  <si>
    <t>Mejoramiento de la gestión contractual y la capacidad de respuesta frente a las necesidades de dotación y de infraestructura de clientes internos y externos</t>
  </si>
  <si>
    <t>SUBSECRETARÍA DE INVERSIONES Y FORTALECIMIENTO</t>
  </si>
  <si>
    <t>Traslado de las capacidades de las Comisarías de Familia que permitan activar la ruta de atención integral en casos de violencia en el contexto familiar</t>
  </si>
  <si>
    <t>Incorporación de técnicas de analítica de datos, con estándares de ciberseguridad y seguridad de la información por medio del diseño de modelos descriptivos</t>
  </si>
  <si>
    <t>OFICINA CENTRO C4</t>
  </si>
  <si>
    <t>Evolución integral del modelo operacional y de los procesos estratégicos y de apoyo del C4</t>
  </si>
  <si>
    <t>Descentralización de la operación del sistema C4</t>
  </si>
  <si>
    <t>Articulación e integración con las agencias y entidades externas para mejorar la respuesta distrital a la demanda de servicios de los ciudadanos</t>
  </si>
  <si>
    <t>Avance en el cumplimiento de estándares y buenas prácticas de gestión de incidentes para alcanzar un nivel superior y continuar siendo referente regional</t>
  </si>
  <si>
    <t xml:space="preserve"> Implementación y optimización de herramientas tecnológicas para la gestión administrativa y el aprovechamiento del ciclo de vida útil de los bienes de la secretaría dispuestos para la operación de l</t>
  </si>
  <si>
    <t>Fortalecimiento de los procesos y los procedimientos para la definición de requisitos de inversión en capacidades de los organismos de seguridad de la ciudad</t>
  </si>
  <si>
    <t xml:space="preserve">Estructuración e implementación de mecanismos para la articulación de los Fondos de Desarrollo Local que permitan la optimización de recursos presupuestales y el fortalecimiento de capacidades en función de la Convivencia, Seguridad y justicia. </t>
  </si>
  <si>
    <t>OFICINA ASESORA DE PLANEACIÓN</t>
  </si>
  <si>
    <t xml:space="preserve"> Desarrollo e implementación del rediseño de la estructura organizacional para optimizar la planeación de recursos, procesos, talento humano, tecnología y relación con el ciudadano, bajo un modelo de gestión basado en capacidades</t>
  </si>
  <si>
    <t>SIN ACTIVIDADES EN 2025</t>
  </si>
  <si>
    <t>SIN RESPONSABLE ASGINADO</t>
  </si>
  <si>
    <t>Fortalecimiento de la gestión contractual, financiera, documental, del talento humano y de las tecnologías y sistemas de información a través de acciones articuladas que aseguren la eficiencia operativa y el alcance de los objetivos estratégicos.</t>
  </si>
  <si>
    <t>SUBSECRETARÍA DE GESTIÓN INSTITUCIONAL</t>
  </si>
  <si>
    <t xml:space="preserve"> Transformación organizacional inteligente y adaptativa, mediante la gestión del conocimiento y la innovación, optimizando procesos con la adopción de prácticas de agilidad organizacional y del MIPG </t>
  </si>
  <si>
    <t>OFICINA ASESORA DE PLANEACIÓN/OCI/OCDI</t>
  </si>
  <si>
    <t xml:space="preserve"> Fortalecimiento de las competencias del talento humano para el logro de los objetivos institucionales, afianzando el sentido de pertenencia, la gestión del cambio y la mejora en la prestación de los servicios de la entidad</t>
  </si>
  <si>
    <t>Contribución a la conservación del medio ambiente y la mitigación del cambio climático mediante la planeación, prevención, intervención y articulación interinstitucional</t>
  </si>
  <si>
    <t>Consolidación de la comunicación interna y externa como herramienta clave para posicionar los servicios y programas de la SDSCJ, implementando estrategias para el posicionamiento institucional y  y fortalecimiento de la imagen corporativa</t>
  </si>
  <si>
    <t>OFICINA ASESORA DE COMUNICACIONES</t>
  </si>
  <si>
    <t>Durante el tercer trimestre se realizaron 155 intervenciones formativas, con lo cual se da cumplimiento a la meta acumulada del tercer trimestre de 297 intervenciones formativas, detalladas de las siguiente forma:
*En julio se realizaron 50 intervenciones formativas de convivencia, con alcance de 3.084 personas que fortalecieron capacidades para la gestión pacífica de conflictividades a través de solidaridad, autorregulación y corresponsabilidad como pilares de las convivencias pacíficas. Las acciones desarrolladas abordaron temáticas con uniformados de policía, celebración del cumpleaños del Código Nacional de Seguridad y Convivencia Ciudadana, uso adecuado del espacio público, prevención de riñas y gestión emocional en instituciones educativas, relaciones armónicas en plazas de mercado, socializaciones de la norma de convivencia, promoción de convivencias pacíficas en zonas de rumba, convivencias ambientales , gestión pacífica de conflictividades y fortalecimiento de capacidades ciudadanas para la prevención de comportamientos contrarios a la convivencia.
*Durante agosto se realizaron 50 intervenciones formativas que promovieron la gestión de conflictos. Se logró que 3.557 personas promuevan convivencias pacíficas en sus territorios. Con el desarrollo de las intervenciones se buscó la construcción y puesta en práctica de acuerdos que fomentan las relaciones armónicas y previenen el escalamiento de los conflictos, estas se realizaron en las 20 localidades del Distrito y mediante el fortalecimiento de la autorregulación, la solidaridad y la corresponsabilidad se contribuyó a la transformación de comportamientos que afectan la convivencia (estipulados en la ley 1801 de 2016). Las intervenciones contuvieron acciones orientadas al uso adecuado del espacio público, procesos para la prevención de riñas en instituciones educativas distritales, cuidado del ambiente, promoción de acuerdos de convivencia en plazas de mercado distritales, fortalecimiento de capacidades a uniformados de policía y socializaciones del Código Nacional de Seguridad y Convivencia Ciudadana, acciones para la gestión emocional y tenencia responsable de animales.
*En septiembre de 2025 se desarrollaron 55 intervenciones formativas con alcance de 9074 personas, para la gestión de conflictividades, generación y desarrollo de acuerdos que promueven la apropiación del espacio público y el ambiente. En septiembre se desarrolló el plan preventivo "Amor y amistad: motivos para celebrar, no para lastimar", con el cual se desarrollaron acciones en zonas de rumba, plazas de mercado, instituciones educativas, centros comerciales y zonas de rumba; este plan buscó prevenir y transformar comportamientos contarios a la convivencia (riñas y porte de elementos cortopunzantes) para la promoción de convivencias pacíficas; asimismo, contribuyó a la disminución de homicidios en la ciudad (como meta general de la SDSCJ).</t>
  </si>
  <si>
    <t xml:space="preserve">Para el tercer trimestre 2025, se completo la cobertura de atención en los puntos de la REDCADE (julio 18 puntos, agosto 19 puntos y septiembre 23 puntos) (convenio interadministrativo con la Secretaría General – RedCADE), casas de justicia y en el nivel central. Se debe tener en cuenta que estos puntos son móviles y obedece a la necesidad establecida.
La sostenibilidad de los puntos de atención permitió fortalecer la presencia en diversas localidades de la ciudad, facilitando a los ciudadanos el acceso a la información sin necesidad de desplazarse a otras zonas.  
  </t>
  </si>
  <si>
    <t>Generar un boletín mensual de los principales indicadores de seguridad, convivencia y acceso a la justicia</t>
  </si>
  <si>
    <t xml:space="preserve">
Durante el trimestre se realizaron 3 boletines de seguridad, durante la vigencia en total se han generado 9; correspondientes a los meses de diciembre 2024, enero, febrero, marzo, abril, mayo, junio, julio y agosto de 2025, con análisis sobre el comportamiento de fenómenos de seguridad, convivencia y acceso a la justicia en Bogotá y sus localidades.</t>
  </si>
  <si>
    <t>Modelos de gestión comunitaria</t>
  </si>
  <si>
    <t xml:space="preserve">Durante el tercer trimestre, se dio continuidad a la implementación del Modelo de Gestión Comunitario de Seguridad y Convivencia, desplegándolo operativamente en ocho (8) territorios priorizados. El avance del modelo se evidencia en el desarrollo de sus cuatro fases:
1. Análisis Situacional: se completó y registró el diagnóstico participativo en los ocho (8) territorios priorizados. Este análisis se realizó con la colaboración activa de los diferentes actores involucrados en cada sector, en los que se evidenció aspectos que alteran la convivencia y la seguridad en los mismos como: manejo de basuras, violencia de género e intrafamiliar, ruido entre otros.   
2. Plan de Acción Comunitario:
Se elaboraron y registraron los planes de acción. Estos documentos detallan las actividades a realizar, los compromisos diferenciados por actor y los plazos de ejecución establecidos. Las actividades a desarrollar se enfocaron informar a la comunidad sobre buenas prácticas de convivencia; así como la socialización de normas, leyes.
3. Gestión de Compromisos:
Se realizó el seguimiento de la gestión, verificando el cumplimiento de los acuerdos y responsabilidades propuestos en el plan de acción previamente definido con los actores involucrados, permitiendo la realización de acciones para la transformación de los territorios.
4. Seguimiento Técnico y de Resultados:
Esta fase se consolidará como el proceso participativo mediante el sistema de seguimiento establecido. Esta fase permitirá verificar el cumplimiento efectivo de los compromisos adquiridos durante la fase 3.
</t>
  </si>
  <si>
    <t>Durante el tercer trimestre se desarrollaron 5 para un total de 9 de las 13 actividades establecidas para la vigencia, logrando un 70% de avance.
1, Se realizó el diseño y concertación de las conferencias dirigidas a los Gestores de Convivencia, de acuerdo a lo anterior, se desarrollaron entrenamientos complementarios para que cuenten con conocimientos, habilidades, herramientas, dotación e información para prestar dichos servicios atendiendo las particularidades del distrito capital, conocimiento de los procedimientos estandarizados que deben cumplir los miembros del equipo territorial en atención a las obligaciones contractuales, entre otros.
2, Se realiza documento con la experiencia en clave de gestión del conocimiento, donde se identifican aprendizajes significativos y tensiones estructurales entre la planeación institucional y la implementación territorial, que hoy se convierten en conocimiento estratégico para la mejora continua de la gestión pública distrital.
Evidencias:
* Act.1 Informe de actividades Trim-III
* Act.1 Informe Gestión del Conocimiento Trim-III</t>
  </si>
  <si>
    <t>Diseñar e implementar un plan de acción para la revisión y ajuste de los productos de las Políticas Públicas Distritales a cargo de la Subsecretaría de Seguridad y Convivencia, Dirección de Prevención y Cultura Ciudad y Dirección de Seguridad, orientado a optimizar la actuación de los Gestores de Convivencia.</t>
  </si>
  <si>
    <t>Número de documentos de caracterización de fenómenos de seguridad, convivencia y acceso a la justicia, para el abordaje conjunto en los municipios de borde o que hagan parte de la RMBC.</t>
  </si>
  <si>
    <r>
      <rPr>
        <b/>
        <sz val="11"/>
        <rFont val="Arial"/>
        <family val="2"/>
      </rPr>
      <t>Ejecutar e</t>
    </r>
    <r>
      <rPr>
        <b/>
        <sz val="11"/>
        <color rgb="FF000000"/>
        <rFont val="Arial"/>
        <family val="2"/>
      </rPr>
      <t>l 100% de los recursos requeridos  en el marco de las solicitudes recibidas de los organismos de seguridad en materia de bienestar y reconocimiento,</t>
    </r>
    <r>
      <rPr>
        <b/>
        <sz val="11"/>
        <rFont val="Arial"/>
        <family val="2"/>
      </rPr>
      <t xml:space="preserve"> con el cumplimiento de requisitos según la programación del PA</t>
    </r>
    <r>
      <rPr>
        <b/>
        <sz val="11"/>
        <color rgb="FF000000"/>
        <rFont val="Arial"/>
        <family val="2"/>
      </rPr>
      <t xml:space="preserve">A  </t>
    </r>
  </si>
  <si>
    <t>PPL beneficios con bienes y servicios</t>
  </si>
  <si>
    <t>Durante el tercer trimestre se entregaron bienes en 8 Centros de Detención Transitoria:
Estación de Policía de Usaquén
Estación de Policía de Santa Fe
Estación de Policía de Fontibón
Estación de Policía de Engativá
Estación de Policía de Rafael Uribe Uribe
Estación de Policía de Terminal
Estación de Policía de Suba
Estación de Policía de Barrios Unidos.
Se anexan actas de las entregas en cada uno de los CDT mencionados</t>
  </si>
  <si>
    <t>Durante el tercer trimestre de 2025, se realizó la atención y vinculación de 271 personas  pospenadas y cuentan con su Plan de Trabajo Individual.
En lo corrido del año se han atendido y vinculado 706 personas   pospenadas y cuentan con su Plan de Trabajo Individual.</t>
  </si>
  <si>
    <t>Informe de gestión</t>
  </si>
  <si>
    <t>Para el 3er trimestre, se dispone de la información de los RIPS de manera digitalizada de este trimestre y los trimestres anteriores, estos últimos se actualizan en las carpetas correspondientes
Para el 3er trimestre se solicitaron por parte de las PPL 1.458 servicios viables, estos son los que entre el último servicio brindado y la nueva solicitud transcurrieron como mínimo 30 días.
Se brindó la totalidad de los servicios viables en un tiempo igual o menor a 12 días, cumpliendo con la condición del servicio, lo que mantiene el estándar de cumplimiento a lo largo de toda la vigencia.</t>
  </si>
  <si>
    <t>Diagnosticar los 40 estándares obligatorios ACA para el CER</t>
  </si>
  <si>
    <t>Durante el tercer trimestre de la vigencia 2025, se continua con el proceso de diagnóstico de los estándares obligatorios de la American Correccional Association (ACA) para el Centro Especial de Reclusión (CER). En esta fase, se revisaron y verificaron diez (10) estándares obligatorios correspondientes a las secciones 5, 6 y 7 del manual de referencia, teniendo un acumulado de 13 estándares diagnosticados. Los resultados de este ejercicio se encuentran descritos en el informe técnico elaborado para tal fin, el cual ha sido cargado como evidencia en el enlace dispuesto para su consulta.</t>
  </si>
  <si>
    <t>Realizar seguimiento a la correcta ejecución de  los contratos de obras e interventoría a cargo de la Dirección de Bienes.</t>
  </si>
  <si>
    <t xml:space="preserve">Para el tercer trimestre se anexan las actas de comité de obra correspondientes a las tres obras en ejecución bajo supervisión de la Dirección de Bienes: URI Norte presenta un avance de obra física al 27,31% y  un atraso significativo toda vez que la actividad del micro pilotaje ha presentado dificultades para su ejecución, URI Tunjuelito avance de obra del 89,99%  y Segunda Fase del CER 69,10 % avance de Obra. Es importante precisar que las obras URI Tunjuelito y CER Fase II corresponden a proyectos en rezago del anterior Plan Distrital de Desarrollo, mientras que la URI Norte es la única obra contemplada dentro del nuevo Plan Distrital de Desarrollo (PDDE). Sobre esta última, se adjuntan tres (3) actas de comité de obra, en las que se evidencia un seguimiento estricto y recurrente al avance y progreso de la obra. No obstante, se anexan también los comités de las obras rezagadas, en tanto su gestión resulta indispensable para garantizar su culminación y posterior entrada en operación. Se anexa adicionalmente matriz de obra donde se evidencian los avances de cada equipamiento y es la que se reporta a la Alcaldía mensualmente. </t>
  </si>
  <si>
    <t>Estrategia para estructura Red de Organizaciones sociales</t>
  </si>
  <si>
    <t>Durante el trimestre se alcanzó un 70% de avance acumulado. En seguimiento interno DAJ a la programación del plan de trabajo del III y IV trimestre, teniendo en cuenta el rezago en el proceso de revisión de la SAJ sobre el proyecto Decreto del Sistema Distrital de Justicia, se realizó la actualización al plan de trabajo interno que busca garantizar el cumplimiento de los compromisos del modelo y fue aprobado por la Dirección de Acceso a la Justicia. A continuación, se presenta el reporte de las actividades reprogramadas para este periodo: 
1. Construcción de la hoja de ruta y del cronograma del proceso para la formulación interinstitucional del Plan de Acción del Sistema Distrital de Justicia: Se avanzó en la construcción y socialización de un documento de plan de trabajo de articulación con Instituciones de Justicia, priorizando aquellas con las que existen convenios interadministrativos, con el objetivo de construir colectivamente el Plan de Acción del Sistema. En estos espacios técnicos se recopilaron recomendaciones de los actores sobre la operación del Sistema. Durante septiembre, se desarrollaron los siguientes encuentros: Secretaría Distrital de Gobierno (16 de septiembre), Secretaría de la Mujer (19 de septiembre), Fiscalía General de la Nación (24 de septiembre), Alta Consejería de Víctimas (24 de septiembre), ICBF (25 de septiembre) y Secretaría Distrital de Integración Social (26 de septiembre). El documento está compuesto por cuatro fases para la formulación del plan de acción del Sistema como complemento al proceso del Decreto. 
2. Actualización del acto administrativo de Sistema Distrital de Justicia de acuerdo a las observaciones de la Subsecretaría de Acceso a la Justicia y a la Dirección Jurídica y Contractual: En el marco del proceso de revisión institucional interna del proyecto de Decreto para la formalización del Sistema Distrital de Justicia. El 22 de septiembre de 2025, la SAJ envió una versión ajustada del Decreto. Posteriormente, el 24 de septiembre se realizó una reunión con la asesora designada por la SAJ, en la cual, se revisaron las observaciones relacionadas con contenidos específicos del documento y los ajustes efectuados, llegando a consensos a través de reuniones internas. El día 30 de septiembre de 2025, la DAJ radicó el Memorando 3-2025-38395 ante la Dirección Jurídica y Contractual de la SDSCJ, mediante, el cual, se remitió oficialmente el proyecto de Decreto “Por medio del cual se formaliza el Sistema Distrital de Justicia y se dictan otras disposiciones”. El proyecto de Decreto formaliza el Sistema Distrital de Justicia en Bogotá, D.C., definiendo su estructura institucional y modelo de operación para articular actores, instituciones, rutas y protocolos que garanticen el acceso a la justicia formal, no formal y comunitaria. 
3. Elaboración de informe de avance del proceso de construcción interinstitucional del Plan de Acción del Sistema Distrital de Justicia: Durante el tercer trimestre de 2025 se avanzó en la elaboración del informe técnico del proceso interinstitucional de construcción del Plan de Acción del Sistema Distrital de Justicia (SDJ), consolidando los avances metodológicos, conceptuales y de articulación desarrollados entre julio y septiembre. En este periodo se finalizó la fase de planeación y alistamiento institucional (100%) y se alcanzó un 40% de avance general en la fase de formulación de los planes de acción institucionales, mediante la realización de mesas técnicas y reuniones bilaterales con las entidades que integrarán el SDJ. Asimismo, el informe incorpora la actualización conceptual del Sistema, la definición de los ejes estratégicos del Plan de Acción y un progreso del 60% en la construcción del Anexo Técnico del Modelo de Relacionamiento, documento orientador que establece los mecanismos de coordinación entre la justicia formal, no formal y comunitaria en el Distrito, actualmente en revisión técnica por parte de la Dirección de Acceso a la Justicia.
El avance durante la vigencia 2025 se refleja en el cumplimiento de 10 actividades programadas en el plan de trabajo, se avanzó en la gestión interinstitucional para identificar actores clave del sector justicia en el Distrito. En articulación con la OAIEE, se trabajó en el diseño metodológico de la encuesta de necesidades jurídicas y en la construcción de instrumentos para la recolección de información institucional y ciudadana. Además, se aplicaron herramientas cualitativas y cuantitativas a través de grupos focales y encuestas en las Casas de Justicia, se avanzó en la formulación del documento de relacionamiento, incorporando Acuerdos de Nivel de Servicio en los convenios interadministrativos suscritos. Finalmente, se avanzó articulación con Instituciones de Justicia, la radicación del proyecto de Decreto ante la Dirección Jurídica y Contractual y se elaboró informe del Plan de Acción del Sistema Distrital de Justicia.</t>
  </si>
  <si>
    <t>Para este trimestre se realizaron varias actividades orientadas al cumplimiento de las actividades correspondientes al Plan de Analítica, así: 
1. De acuerdo con el ejercicio adelantado frente a la priorización de los proyectos priorizados, se hizo una nueva revisión y se tuvo cuenta diferentes variables como (duración, prioridad, pre requisito, brechas que cierra, impacto en el negocio, urgencia, viabilidad técnica, viabilidad financiera, tiempo de implementación), para la construcción de la primera propuesta del Plan de Analítica para C4.(Acta reunión 15-08-2025 revisión Plan Analítica C4)
2. Adicional se hizo una nueva socialización con Equipo de datos y operación para integrar las posibles actividades que podrían aportar a la ejecución de los proyectos, casos de uso o cierre de brechas ya seleccionadas anteriormente. (Acta reunión 05-09-2025 revisión equipo datos C4.pdf)
3. Construcción de la propuesta inicial del Plan de Analítica para C4. (20250929 Plan de analítica de datos para el Centro de Comando borrador.doc)
4. Presentación a la Jefatura de C4 del primer borrador del  Plan de Analítica, en esta reunión se dejaron unos ajuste a dicho documento. (Acta_de_reunión-_CONSTRUCCION_PLAN_DE_ANALITICA_sep_22-2025 .pdf)
5.Ajustes solicitados por Jefatura los cuales fueron incluidos y presentados nuevamente a la jefatura. (20250929 Plan de analítica de datos para el Centro de Comando-V2.pdf)</t>
  </si>
  <si>
    <t>Teniendo en cuenta que la implementación del sistema de procesamiento y almacenamiento de video del SVV, se dio a través de la ejecución del contrato del contrato SCJ-1919-2024,al 30 de septiembre de 2025 se cumplió la fase 3 de ejecución de proyecto  en donde se dio cumplimiento a las siguientes actividades: i) Licenciamiento (equipos activos, equipos y componentes de procesamiento, sistemas operativos), ii) Sistema de gestión de video, iii) Migración, iv) Transferencia de Conocimiento. 
Finalizando y dando cumplimiento así, lo programado para esta actividad del POA.</t>
  </si>
  <si>
    <t>Plan para incrementar cobertura</t>
  </si>
  <si>
    <t>Se realizó la formulación de documento borrador, como insumo para la primera versión del manual de integración de entidades publicas y privadas al C4: este documento contempla los siguientes apartados: 1. Introducción, 2. Requisitos Administrativos, 3. Requerimientos Técnicos, 4. Protocolos de Comunicaciones y Respuesta, 5, Compromisos Institucionales.</t>
  </si>
  <si>
    <t>Certificar el Sistema NUSE cumpliendo con los estándares internacionales establecidos por NENA 911.</t>
  </si>
  <si>
    <r>
      <t xml:space="preserve">Durante el tercer trimestre del año se siguió trabajando en la primera etapa de PREPARACIÓN del PLAN DE TRABAJO GENERAL RECERTIFICACIÓN NENA 2025, la cual considera 6 actividades: 1. Tramitar documentos proceso de contratación NENA, 2. Contextualización con nuevos líderes y reforzar con antiguos el Sistema de Calidad NENA, 3. Revisar y actualizar Manual de Calidad NENA , 4. Actualizar en el repositorio del Sistema de Calidad NENA Anexos, 5. Identificar y tramitar documentos pendientes por formalizar en MIPG de NENA  y 6. Tramitar y cargar en repositorio evidencias 2023, 2024 y 2025. Al corte del tercer trimestre teniendo en cuenta los avances del plan de trabajo interno se llegó al 24,5% de cumplimiento. 
En el marco de estas actividades, se adelantaron las siguientes acciones que permitieron alcanzar el avance reportado:
a. Se realizó seguimiento al tramites precontractuales por parte de la Dirección Técnica, se realizaron mesas de trabajo para revisar la propuesta, el requerimiento y anexo técnico, se realizaron ajustes solicitados por la mesa técnica y se tramitaron demás documentos solicitados. </t>
    </r>
    <r>
      <rPr>
        <b/>
        <sz val="11"/>
        <color rgb="FF000000"/>
        <rFont val="Arial"/>
      </rPr>
      <t xml:space="preserve">Avance trimestre 0,4%
</t>
    </r>
    <r>
      <rPr>
        <sz val="11"/>
        <color rgb="FF000000"/>
        <rFont val="Arial"/>
      </rPr>
      <t xml:space="preserve">b. Se continuó con la contextualización de los estándares NENA a los colaboradores responsables del mismo, para reforzar su conocimiento y gestión de evidencias. </t>
    </r>
    <r>
      <rPr>
        <b/>
        <sz val="11"/>
        <color rgb="FF000000"/>
        <rFont val="Arial"/>
      </rPr>
      <t xml:space="preserve">Avance trimestre 0,6%
</t>
    </r>
    <r>
      <rPr>
        <sz val="11"/>
        <color rgb="FF000000"/>
        <rFont val="Arial"/>
      </rPr>
      <t xml:space="preserve">c. Se avanzó en la revisión y actualización (si esto aplicaba) de la descripción del cumplimiento de los estándares en el Manual del Sistema de Calidad de NENA. </t>
    </r>
    <r>
      <rPr>
        <b/>
        <sz val="11"/>
        <color rgb="FF000000"/>
        <rFont val="Arial"/>
      </rPr>
      <t xml:space="preserve">Avance trimestre 1,3%
</t>
    </r>
    <r>
      <rPr>
        <sz val="11"/>
        <color rgb="FF000000"/>
        <rFont val="Arial"/>
      </rPr>
      <t xml:space="preserve">d. Se continuó con la actualización de los anexos nuevos o con nuevas versiones en el repositorio del Sistema de Calidad de NENA. </t>
    </r>
    <r>
      <rPr>
        <b/>
        <sz val="11"/>
        <color rgb="FF000000"/>
        <rFont val="Arial"/>
      </rPr>
      <t xml:space="preserve">Avance trimestre 1%
</t>
    </r>
    <r>
      <rPr>
        <sz val="11"/>
        <color rgb="FF000000"/>
        <rFont val="Arial"/>
      </rPr>
      <t xml:space="preserve">e. Se avanzó en la revisión, ajustes y cargue en MIPG de documentos pendientes por formalizar. </t>
    </r>
    <r>
      <rPr>
        <b/>
        <sz val="11"/>
        <color rgb="FF000000"/>
        <rFont val="Arial"/>
      </rPr>
      <t xml:space="preserve">Avance trimestre 0,2%
</t>
    </r>
    <r>
      <rPr>
        <sz val="11"/>
        <color rgb="FF000000"/>
        <rFont val="Arial"/>
      </rPr>
      <t xml:space="preserve">f. Se continuó con la revisión y cargue de evidencias en el repositorio del Sistema de Calidad de NENA. </t>
    </r>
    <r>
      <rPr>
        <b/>
        <sz val="11"/>
        <color rgb="FF000000"/>
        <rFont val="Arial"/>
      </rPr>
      <t>Avance trimestre 1%</t>
    </r>
  </si>
  <si>
    <t>Durante el trimestre se fortaleció la colaboración con la Dirección de Tecnologías y Sistemas de Información, gracias a la incorporación del personal necesario, lo que permitió avanzar conforme al cronograma y mantener el desarrollo previsto en el plan de trabajo 2025.
Adicionalmente, se trabajó junto con la OAP en la revisión del cronograma y mejora en la asignación de porcentajes que sea mucho más fácil la lectura del avance del proyecto, así como la asociación de anexos para cada actividad del cronograma.</t>
  </si>
  <si>
    <t xml:space="preserve">Elaborar dentro de los plazos establecidos  los estudios previos para el fortalecimiento de las capacidades operativas de los organismos de seguridad, Convivencia  y justicia del distrito, de acuerdo con los requerimientos debidamente allegados </t>
  </si>
  <si>
    <t>Durante el tercer trimestre se han realizado 3 mesas de seguimiento atendiendo las solicitudes de nuevos proceso de contratación en sus diferentes modalidades y de novedades contractuales radicadas a la Dirección de Operaciones para el Fortalecimiento, para verificar el avance de los trámites solicitados por las dependencias y de esta manera garantizar que se elaboren en los términos requeridos y oportuna suscripción, como balance se evidencia que la DOF elaboró y suscribió las novedades y/o contratos nuevos de manera oportuna en el segundo trimestre. Así las cosas, se tiene que desde la DOF se han llevado a cabo 9 mesas de seguimiento a trámites en el periodo comprendido desde enero a septiembre de la vigencia 2025</t>
  </si>
  <si>
    <t>Durante el tercer trimestre se emitieron 3 memorandos en los meses de julio, agosto y septiembre a las dependencias mediante los cuales se remitió la relación de contratos que se encontraban ejecutados, y que no tenían proceso de liquidación y/o cierre del expediente en la plataforma SECOP o TVEC, a corte del tercer trimestre se han emitido 9 memorandos. Lo anterior con el fin de que las áreas realicen los procedimientos correspondientes. 
"</t>
  </si>
  <si>
    <t>Durante el tercer trimestre se han realizado 3 reportes de seguimiento al cumplimiento en la radicación de procesos y/o adiciones según la programación en el PAA para la vigencia 2025, con un total de 9 reportes de seguimiento generados en el periodo comprendido entre el mes de enero hasta el mes de septiembre. Por cada seguimiento se realizó un reporte a las áreas en la que se informa la cantidad de procesos y/o adiciones que fueron radicadas y las que no. En último reporte se notificó que, en el caso de procesos de contratación: de los 118 procesos que se debían radicar, se radicaron 42 y se encontraba pendiente la radicación de 76 procesos. Para el caso de las adiciones, se contaban con 21 líneas de las cuales ya se radicaron 2, se suscribieron 6 y se encuentra pendiente la radicación de 13.</t>
  </si>
  <si>
    <t xml:space="preserve">Durante el tercer trimestre se realizó la verificación de cincuenta y ocho (58) contratos del total de ciento dieciséis (116) en ejecución durante el tercer trimestre a cargo de la Dirección de Bienes, cumpliendo con la meta establecida del 50% de contratos revisados.
En atención a las recomendaciones de la OAP y la SIFCO, se fortaleció el control sobre el cargue de información contractual en SECOP II y Tienda Virtual, implementando revisión sistemática por parte de los apoyos a la supervisión. De acuerdo con el acta de reunión, se evidenció que el 50% de los contratos analizados cuentan con informes y pagos al día y el 50% restante no cuenta con el 100% de la documentación cargada. A sí las cosas, se están tomando medidas de seguimiento para fortalecer el seguimiento y solicitud  a los apoyos de supervisión para cumplir con el cargue total de la información d ellos contratos en SECOP II. </t>
  </si>
  <si>
    <t>6. Realizar  2 jornadas de capacitación a los clientes internos  frente a las modalidades de contratación utilizadas para la adquisición de bienes y servicios gestionados por la Subsecretaría de Inversiones y Fortalecimiento de Capacidades Operativas</t>
  </si>
  <si>
    <t>13. Actualizar y enviar a la SDP el documento de criterios de  elegibilidad , viabilidad y Políticas Públicas para los Fondos de Desarrollo Local así como sus anexos técnicos .</t>
  </si>
  <si>
    <t>Documento de criterios de elegibilidad</t>
  </si>
  <si>
    <t>Porcentaje de requerimientos  tecnológicos  gestionados a través de la mesa de servicio de TI</t>
  </si>
  <si>
    <t xml:space="preserve">Mantener la disponibilidad de las soluciones tecnológicas de la Entidad a cargo de la DTSI, con el apoyo de herramientas de monitoreo para permitir que la información y los servicios se mantengan operativos cuando sean requeridos por los procesos de la Entidad. </t>
  </si>
  <si>
    <t>Porcentaje de disponibilidad de las soluciones tecnológicas</t>
  </si>
  <si>
    <r>
      <rPr>
        <sz val="11"/>
        <color rgb="FF000000"/>
        <rFont val="Arial"/>
      </rPr>
      <t>Para el tercer trimestre del 2025, la disponibilidad de las 22</t>
    </r>
    <r>
      <rPr>
        <sz val="11"/>
        <color rgb="FFFF0000"/>
        <rFont val="Arial"/>
      </rPr>
      <t xml:space="preserve"> </t>
    </r>
    <r>
      <rPr>
        <sz val="11"/>
        <color rgb="FF000000"/>
        <rFont val="Arial"/>
      </rPr>
      <t xml:space="preserve">soluciones tecnológicas de la Entidad a cargo de la DTSI  fue de 99,88% resultado promedio de la mismas, información consolidada a partir  de los datos generados por la herramienta de monitoreo  Sistema Operations Manager. Promedio que se calcula  manualmente. 
</t>
    </r>
  </si>
  <si>
    <t>Para el tercer trimestre del 2025,  se ejecutaron las actividades definidas en el cronograma de seguimiento al Plan Estratégico de Tecnologías de la Información para los meses de julio, agosto y septiembre del 2025 cumpliendo al 100%.
Se ejecutaron las actividades programadas.
Seguimiento y control de los 13 proyectos PETI vigencia actual.
Realización de actividades de uso y apropiación.
Finalmente, de acuerdo a lo programado en el PETI, en el segundo trimestre del 2025, se han cumplido con las actividades definidas al 100%
Nota: En relación al proyecto P04 SEGUIMIENTO 360 SIFCO, se realizó solicitud formal a la dependencia de la solicitud de cancelación del proyecto</t>
  </si>
  <si>
    <t xml:space="preserve">D e acuerdo a lo definido en la actividad del Plan de Acción (POA) para el tercer trimestre del 2025, se reporta  el avance en las  cuatro (4)  tareas programadas en el Plan de Seguridad y Privacidad de la Información correspondiente al 24 % de ejecución del mismo:
3. Gestión de cambios en las soluciones e infraestructura tecnológica.
5. Validación y ajustes a la implementación de los controles de la ISO 27001.
6. Apoyar en los reportes de información  de la Política de Gobierno Digital.
7. Actividades del Plan de Uso y Apropiación.
Importante mencionar que,  el acumulado del 01 de enero al 30 de septiembre del 2025, es  del 47 %.
</t>
  </si>
  <si>
    <t>De acuerdo a lo definido en la actividad del Plan de Acción (POA) para el tercer trimestre del 2025,  se reporta avance en una (1)  tarea programada en el Plan de Tratamiento de Riesgos de Seguridad y Privacidad de la Información, correspondiente al 14 % de ejecución del mismo:
1. Mesas de trabajo con las áreas y procesos de acuerdo al plan de actualización de activos de información vigencia 2025.
La ejecución del plan se esta realizando de acuerdo a la programación establecida.
Importante mencionar que,  el acumulado del 01 de enero al 30 de septiembre del 2025, es  del 29 %.</t>
  </si>
  <si>
    <t xml:space="preserve">En el tercer trimestre se programó una capacitacion a los servidores de la entidad, brindado información sobre el uso del SECOP,  obligaciones del supervisor, manual de contratos , y se realizó una evaluación de concomimiento a un total de 111 personas  encontrando fortalezas en el manejo de la herramienta SECOP </t>
  </si>
  <si>
    <t>En el trimestre se remitió comunicación señalando la importancia de cargue SECOP y se socializan los manuales de supervisión y la guías , con la comunicación  3-2025-38193</t>
  </si>
  <si>
    <t>En periodo fueron  emitidas 3 resoluciones  de segunda instancia en materia policiva, de las 3 que se encontraban para decidir, cumplimiento con  el 100%</t>
  </si>
  <si>
    <t xml:space="preserve">En el trimestre hay 21 procesos  vigentes  de los cuales 11 procesos se encontraban en término para emitir actuaciones de  impulso procesal,  que corresponden a  10 autos de trámite y un fallo </t>
  </si>
  <si>
    <t>La Dirección Financiera durante el tercer trimestre realizó seguimientos a través de correo electrónico dirigido a las áreas con la información presupuestal, con el fin de ser empleada como fuente de información y control de la ejecución presupuestal de la vigencia y la reserva.
Con este reporte se completa un total acumulado de 38 seguimientos, distribuidos así:
Primer trimestre: 12
Segundo trimestre: 13
Tercer trimestre: 13
Acumulado: 38</t>
  </si>
  <si>
    <t>Proyectos con metodología aplicada</t>
  </si>
  <si>
    <t xml:space="preserve">Tablero de control implementado </t>
  </si>
  <si>
    <r>
      <t>Realizar el reporte semestral de la Política pública distrital de Seguridad Convivencia y Justicia  PPDSCJ</t>
    </r>
    <r>
      <rPr>
        <b/>
        <sz val="11"/>
        <color rgb="FFFF0000"/>
        <rFont val="Arial"/>
      </rPr>
      <t xml:space="preserve"> </t>
    </r>
    <r>
      <rPr>
        <b/>
        <sz val="11"/>
        <color rgb="FF000000"/>
        <rFont val="Arial"/>
      </rPr>
      <t>y Construcción de Paz y Reconciliación CPR</t>
    </r>
  </si>
  <si>
    <t xml:space="preserve">Numero de documentos actualizados del Mapa de Proceso </t>
  </si>
  <si>
    <t>La ejecución de este periodo está conforme a las actividades programadas así:
1- Realizar seguimiento a conceptos de localización y desarrollo y reportes PSCSS (5%): el seguimiento permitió identificar las eventuales solicitudes de conceptos y brindar asesoría anticipada a las áreas promotoras responsables de su solicitud
2- Actualizar procedimiento de localización y desarrollo (15%): Durante el periodo se ejecutaron las actividades programadas relacionadas con la solicitud de revisión del procedimiento a las áreas responsables de emitir los análisis necesarios para la formulación del concepto. Asimismo, se coordinó la revisión de las políticas y actividades asociadas al procedimiento administrado por la Oficina de Administración de Procesos (OAP). No obstante, dicha revisión se efectuó en la fecha límite del periodo, con el fin de brindar mayor margen de análisis y revisión al equipo responsable, considerando que se trata del mismo grupo encargado de la actualización del procedimiento PD-DE-02, lo cual implicó la ejecución de actividades adicionales a las inicialmente planeadas, conforme se detalla en el punto 3.
3- Actualizar manual de estándares de calidad espacial (15%): si bien las actividades se programaron para una actualización interna, estas se desarrollaron con base en la solicitud extraordinaria de actualización direccionada por la SDP.</t>
  </si>
  <si>
    <t>Avance al Plan Anual de Auditoria</t>
  </si>
  <si>
    <t>En relación con las actividades programadas en la política de transparencia, la OCDI en equipo con la Oficina Asesora de Comunicaciones generó una pieza comunicativa en formato mailing y pantallas TV, con el fin de difundir en la entidad conocimiento sobre la validez los llamados de atención por parte de los  jefes inmediatos a los servidores, contemplado en el articulo 68 de la Ley 1952 del 2019. Lo anterior, con el fin de  prevenir conductas con incidencia disciplinaria.</t>
  </si>
  <si>
    <t>1. Ejecutar y hacer seguimiento  al Plan Estratégico de Talento Humano.</t>
  </si>
  <si>
    <t>Durante el tercer trimestre de 2025 se ejecutaron 63 actividades contempladas en el Plan Estratégico de Talento Humano (PETH), que, sumadas a las 117 desarrolladas en el primer semestre, alcanzan un total de 180 actividades ejecutadas de las 245 programadas para la vigencia actual, lo que representa un avance del 73% en la ejecución del plan</t>
  </si>
  <si>
    <t>Durante el tercer trimestre de 2025 se adelantaron 10 actividades en el marco del Plan Institucional de Capacitación (PIC), que, al sumarse a las ejecutadas en el semestre , alcanzan un total de 28  actividades desarrolladas de las 41 programadas para la vigencia actual, lo que representa un avance del 68,29% en la ejecución del plan.</t>
  </si>
  <si>
    <t>Durante el tercer trimestre de 2025 se ejecutaron 6 actividades en el marco del Plan Anual de Vacantes, que, al sumarse a las desarrolladas en el primer semestre, completan un total de 19 actividades ejecutadas, de las 26 programadas para la vigencia actual, lo que representa un avance del 73% en la ejecución del plan.</t>
  </si>
  <si>
    <t>Durante el tercer trimestre de 2025 se ejecutaron  5 actividades en el marco del Plan de Previsión de Necesidades de Talento Humano, que al sumarse a las desarrolladas en el primer semestre, completan un total de 15 actividades ejecutadas, de las 20 programadas para la vigencia actual, lo que representa un avance del 75% en la ejecución del plan.
Es de aclarar que para este trimestre se realizó la ejecución de 1 actividad anticipada, por lo anterior se evidencia una ejeción superior a la programada.</t>
  </si>
  <si>
    <t>Numero de publicaciones de lineamientos archivísticos realizados</t>
  </si>
  <si>
    <t>La actividad no está programada para el trimestre, No obstante se presentan avances para su cumplimiento en el cuarto trimestre: se genera memorando 3-2025-33600 en el cual se brindan lineamientos para la correcta identificación de las series y subseries que tengan relación con las violaciones a los derechos humanos e infracciones al derecho internacional humanitario, ocurridas con ocasión del conflicto armado interno. Se describen actividades realizadas para dar cumplimiento a la presente meta.</t>
  </si>
  <si>
    <t>Número de seguimientos realizados a los instrumentos archivísticos de la SCJ</t>
  </si>
  <si>
    <t>En la matriz de plan de trabajo 2025, se observa el seguimiento a las actividades establecidas con los porcentajes de avance. Entre las actividades desarrolladas durante el periodo se realiza la aprobación de 3 instrumentos archivisticos a través de mesa tecnica de archivo realizada el 19 de septiembre de 2025 en la cual se aprueba el PDG, Politica de Gestión Documental y SIC, para lo cual se adjunta matriz de seguimiento.</t>
  </si>
  <si>
    <t>Diseñar e implementar cuatro (4) campañas estratégicas de comunicación interna.</t>
  </si>
  <si>
    <t>En el tercer trimestre del año 2025 se realizó una (1) campaña de comunicación interna, nombrada “ Segur💛s, Unid💙s,  Divers💜s ”  que buscaba incentivar a los funcionarios y contratistas a conocer, participar, apropiarse y generar conciencia sobre los 7 ejes de la Política de Equidad Laboral de la entidad. 
De manera estratégica se implemento encuesta de satisfacción con el objetivo de obtener retroalimentación por parte de los funcionarios y contratistas.
Se reportan 3 (tres) campañas, considerando la campaña implementada en el primer trimestre y la campaña implementada en el segundo trimestre
Se carga en la carpeta habilitada el informe de la campaña implementada.</t>
  </si>
  <si>
    <t>La Oficina Asesora de Comunicaciones logró cumplir satisfactoriamente con la meta del tercer  trimestre de 2025, correspondiente a un aumento del 45,% en el total de seguidores en las redes sociales de la entidad. 
A 31 de diciembre de 2024, se registraban 348.382 seguidores, y al corte del 30 de septiembre de 2025, la cifra ascendió a 532.824 seguidores, lo que representa un incremento del 52,9%. Este crecimiento refleja el impacto positivo de una estrategia digital fortalecida, basada en la producción de contenidos relevantes, cercanos y de alto valor informativo para la ciudadanía. Como evidencia se carga en la carpeta habilitada el reporte de crecimiento de RRSS y correo de notificación al jefe de al oficina.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</si>
</sst>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_ ;\-#,##0\ "/>
    <numFmt numFmtId="165" formatCode="0.000%"/>
    <numFmt numFmtId="166" formatCode="0.0%"/>
  </numFmts>
  <fonts count="32" x14ac:knownFonts="1">
    <font>
      <sz val="11"/>
      <color theme="1"/>
      <name val="Calibri"/>
      <family val="2"/>
      <scheme val="minor"/>
    </font>
    <font>
      <sz val="11"/>
      <color theme="1"/>
      <name val="Arial"/>
      <family val="2"/>
    </font>
    <font>
      <sz val="10"/>
      <name val="Arial"/>
      <family val="2"/>
    </font>
    <font>
      <sz val="11"/>
      <color theme="1"/>
      <name val="Calibri"/>
      <family val="2"/>
      <scheme val="minor"/>
    </font>
    <font>
      <sz val="11"/>
      <name val="Arial"/>
      <family val="2"/>
    </font>
    <font>
      <b/>
      <sz val="12"/>
      <name val="Arial"/>
      <family val="2"/>
    </font>
    <font>
      <b/>
      <sz val="14"/>
      <color theme="1"/>
      <name val="Arial"/>
      <family val="2"/>
    </font>
    <font>
      <b/>
      <sz val="18"/>
      <color theme="1"/>
      <name val="Arial"/>
      <family val="2"/>
    </font>
    <font>
      <b/>
      <sz val="18"/>
      <color theme="0"/>
      <name val="Arial"/>
      <family val="2"/>
    </font>
    <font>
      <sz val="12"/>
      <color theme="1"/>
      <name val="Arial"/>
      <family val="2"/>
    </font>
    <font>
      <b/>
      <sz val="11"/>
      <color rgb="FF000000"/>
      <name val="Arial"/>
      <family val="2"/>
    </font>
    <font>
      <sz val="11"/>
      <color rgb="FF000000"/>
      <name val="Arial"/>
      <family val="2"/>
    </font>
    <font>
      <b/>
      <sz val="11"/>
      <name val="Arial"/>
      <family val="2"/>
    </font>
    <font>
      <b/>
      <sz val="9"/>
      <color indexed="81"/>
      <name val="Tahoma"/>
      <family val="2"/>
    </font>
    <font>
      <sz val="9"/>
      <color indexed="81"/>
      <name val="Tahoma"/>
      <family val="2"/>
    </font>
    <font>
      <b/>
      <sz val="11"/>
      <color theme="1"/>
      <name val="Arial"/>
      <family val="2"/>
    </font>
    <font>
      <sz val="11"/>
      <color indexed="8"/>
      <name val="Arial"/>
      <family val="2"/>
    </font>
    <font>
      <sz val="10"/>
      <color theme="1"/>
      <name val="Calibri"/>
      <family val="2"/>
      <scheme val="minor"/>
    </font>
    <font>
      <b/>
      <sz val="10"/>
      <color theme="1"/>
      <name val="Calibri"/>
      <family val="2"/>
      <scheme val="minor"/>
    </font>
    <font>
      <b/>
      <sz val="12"/>
      <color theme="1"/>
      <name val="Arial"/>
      <family val="2"/>
    </font>
    <font>
      <sz val="11"/>
      <color rgb="FF242424"/>
      <name val="Aptos Narrow"/>
      <family val="2"/>
    </font>
    <font>
      <sz val="11"/>
      <color theme="1"/>
      <name val="Arial"/>
    </font>
    <font>
      <sz val="18"/>
      <color theme="1"/>
      <name val="Arial"/>
    </font>
    <font>
      <b/>
      <sz val="12"/>
      <color theme="1"/>
      <name val="Arial"/>
    </font>
    <font>
      <sz val="11"/>
      <color rgb="FF000000"/>
      <name val="Arial"/>
    </font>
    <font>
      <sz val="11"/>
      <name val="Arial"/>
    </font>
    <font>
      <sz val="11"/>
      <color rgb="FF242424"/>
      <name val="Arial"/>
    </font>
    <font>
      <b/>
      <sz val="11"/>
      <color rgb="FF000000"/>
      <name val="Arial"/>
    </font>
    <font>
      <sz val="11"/>
      <color rgb="FF000000"/>
      <name val="Arial"/>
      <charset val="1"/>
    </font>
    <font>
      <sz val="9"/>
      <name val="Arial"/>
      <family val="2"/>
    </font>
    <font>
      <sz val="11"/>
      <color rgb="FFFF0000"/>
      <name val="Arial"/>
    </font>
    <font>
      <b/>
      <sz val="11"/>
      <color rgb="FFFF0000"/>
      <name val="Arial"/>
    </font>
  </fonts>
  <fills count="1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0"/>
        <bgColor rgb="FFCCFFFF"/>
      </patternFill>
    </fill>
    <fill>
      <patternFill patternType="solid">
        <fgColor theme="0"/>
        <bgColor rgb="FF000000"/>
      </patternFill>
    </fill>
    <fill>
      <patternFill patternType="solid">
        <fgColor theme="4" tint="0.39997558519241921"/>
        <bgColor indexed="64"/>
      </patternFill>
    </fill>
    <fill>
      <patternFill patternType="solid">
        <fgColor rgb="FFFF0000"/>
        <bgColor indexed="64"/>
      </patternFill>
    </fill>
    <fill>
      <patternFill patternType="solid">
        <fgColor theme="2" tint="-0.499984740745262"/>
        <bgColor indexed="64"/>
      </patternFill>
    </fill>
    <fill>
      <patternFill patternType="solid">
        <fgColor rgb="FF00B050"/>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FFFF00"/>
        <bgColor rgb="FF000000"/>
      </patternFill>
    </fill>
    <fill>
      <patternFill patternType="solid">
        <fgColor rgb="FFFFFFFF"/>
        <bgColor indexed="64"/>
      </patternFill>
    </fill>
    <fill>
      <patternFill patternType="solid">
        <fgColor theme="0"/>
        <bgColor theme="0"/>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indexed="64"/>
      </top>
      <bottom/>
      <diagonal/>
    </border>
    <border>
      <left/>
      <right style="thin">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2" fillId="0" borderId="0"/>
    <xf numFmtId="9"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cellStyleXfs>
  <cellXfs count="339">
    <xf numFmtId="0" fontId="0" fillId="0" borderId="0" xfId="0"/>
    <xf numFmtId="0" fontId="1" fillId="0" borderId="0" xfId="0" applyFont="1" applyProtection="1">
      <protection hidden="1"/>
    </xf>
    <xf numFmtId="0" fontId="7" fillId="0" borderId="4" xfId="0" applyFont="1" applyBorder="1"/>
    <xf numFmtId="0" fontId="1" fillId="0" borderId="0" xfId="0" applyFont="1"/>
    <xf numFmtId="0" fontId="7" fillId="0" borderId="0" xfId="0" applyFont="1"/>
    <xf numFmtId="0" fontId="7" fillId="0" borderId="0" xfId="0" applyFont="1" applyAlignment="1">
      <alignment horizontal="center" vertical="center"/>
    </xf>
    <xf numFmtId="0" fontId="7" fillId="0" borderId="5" xfId="0" applyFont="1" applyBorder="1" applyAlignment="1">
      <alignment horizontal="center" vertical="center"/>
    </xf>
    <xf numFmtId="0" fontId="6" fillId="2" borderId="1" xfId="0" applyFont="1" applyFill="1" applyBorder="1" applyAlignment="1">
      <alignment horizontal="center" vertical="center" wrapText="1"/>
    </xf>
    <xf numFmtId="0" fontId="7" fillId="0" borderId="5" xfId="0" applyFont="1" applyBorder="1"/>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9" fontId="11" fillId="3" borderId="1" xfId="0" applyNumberFormat="1" applyFont="1" applyFill="1" applyBorder="1" applyAlignment="1">
      <alignment horizontal="center" vertical="center" wrapText="1"/>
    </xf>
    <xf numFmtId="9" fontId="7" fillId="0" borderId="0" xfId="2" applyFont="1" applyAlignment="1">
      <alignment horizontal="center" vertical="center"/>
    </xf>
    <xf numFmtId="9" fontId="7" fillId="0" borderId="5" xfId="2" applyFont="1" applyBorder="1" applyAlignment="1">
      <alignment horizontal="center" vertical="center"/>
    </xf>
    <xf numFmtId="9" fontId="6" fillId="2" borderId="1" xfId="2" applyFont="1" applyFill="1" applyBorder="1" applyAlignment="1">
      <alignment horizontal="center" vertical="center" wrapText="1"/>
    </xf>
    <xf numFmtId="0" fontId="11" fillId="0" borderId="1" xfId="0" applyFont="1" applyBorder="1" applyAlignment="1">
      <alignment horizontal="center" wrapText="1"/>
    </xf>
    <xf numFmtId="0" fontId="4" fillId="0" borderId="1" xfId="0" applyFont="1" applyBorder="1" applyAlignment="1">
      <alignment vertical="center" wrapText="1"/>
    </xf>
    <xf numFmtId="0" fontId="11" fillId="0" borderId="1" xfId="0" applyFont="1" applyBorder="1" applyAlignment="1">
      <alignment vertical="center" wrapText="1"/>
    </xf>
    <xf numFmtId="0" fontId="11" fillId="3" borderId="1" xfId="0" applyFont="1" applyFill="1" applyBorder="1" applyAlignment="1">
      <alignment vertical="center" wrapText="1"/>
    </xf>
    <xf numFmtId="0" fontId="11" fillId="0" borderId="8" xfId="0" applyFont="1" applyBorder="1" applyAlignment="1">
      <alignment horizontal="center" vertical="center" wrapText="1"/>
    </xf>
    <xf numFmtId="0" fontId="1" fillId="3" borderId="1" xfId="0"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4" fillId="0" borderId="1" xfId="0" applyFont="1" applyBorder="1" applyAlignment="1">
      <alignment horizontal="center" wrapText="1"/>
    </xf>
    <xf numFmtId="0" fontId="4" fillId="3" borderId="1" xfId="0" applyFont="1" applyFill="1" applyBorder="1" applyAlignment="1" applyProtection="1">
      <alignment horizontal="center" vertical="center" wrapText="1"/>
      <protection locked="0"/>
    </xf>
    <xf numFmtId="0" fontId="1" fillId="0" borderId="0" xfId="0" applyFont="1" applyAlignment="1">
      <alignment vertical="center"/>
    </xf>
    <xf numFmtId="0" fontId="4" fillId="6" borderId="1" xfId="0" applyFont="1" applyFill="1" applyBorder="1" applyAlignment="1">
      <alignment horizontal="center" vertical="center" wrapText="1"/>
    </xf>
    <xf numFmtId="0" fontId="12" fillId="0" borderId="1" xfId="0" applyFont="1" applyBorder="1" applyAlignment="1">
      <alignment horizontal="center" vertical="center" wrapText="1" readingOrder="1"/>
    </xf>
    <xf numFmtId="0" fontId="4" fillId="3" borderId="1" xfId="0" applyFont="1" applyFill="1" applyBorder="1" applyAlignment="1">
      <alignment horizontal="center" wrapText="1"/>
    </xf>
    <xf numFmtId="0" fontId="12" fillId="3" borderId="1" xfId="0" applyFont="1" applyFill="1" applyBorder="1" applyAlignment="1">
      <alignment horizontal="center" vertical="center" wrapText="1" readingOrder="1"/>
    </xf>
    <xf numFmtId="9" fontId="10" fillId="3" borderId="1" xfId="2" applyFont="1" applyFill="1" applyBorder="1" applyAlignment="1">
      <alignment horizontal="center" vertical="center" wrapText="1"/>
    </xf>
    <xf numFmtId="0" fontId="11" fillId="0" borderId="1" xfId="0" applyFont="1" applyBorder="1" applyAlignment="1">
      <alignment horizontal="center" vertical="top" wrapText="1"/>
    </xf>
    <xf numFmtId="0" fontId="1" fillId="0" borderId="0" xfId="0" applyFont="1" applyAlignment="1">
      <alignment vertical="top"/>
    </xf>
    <xf numFmtId="9" fontId="4" fillId="7" borderId="11" xfId="0"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164" fontId="4" fillId="3" borderId="1" xfId="5"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9" fontId="15" fillId="3" borderId="10" xfId="0" applyNumberFormat="1" applyFont="1" applyFill="1" applyBorder="1" applyAlignment="1">
      <alignment horizontal="center" vertical="center" wrapText="1"/>
    </xf>
    <xf numFmtId="9" fontId="1" fillId="0" borderId="7" xfId="2" applyFont="1" applyBorder="1" applyAlignment="1">
      <alignment horizontal="center" vertical="center"/>
    </xf>
    <xf numFmtId="0" fontId="1" fillId="0" borderId="0" xfId="0" applyFont="1" applyAlignment="1" applyProtection="1">
      <alignment horizontal="center"/>
      <protection hidden="1"/>
    </xf>
    <xf numFmtId="0" fontId="1" fillId="0" borderId="0" xfId="0" applyFont="1" applyAlignment="1">
      <alignment horizontal="center"/>
    </xf>
    <xf numFmtId="0" fontId="1" fillId="3" borderId="1" xfId="0" applyFont="1" applyFill="1" applyBorder="1" applyAlignment="1" applyProtection="1">
      <alignment horizontal="center" vertical="center" wrapText="1"/>
      <protection locked="0"/>
    </xf>
    <xf numFmtId="0" fontId="1" fillId="3" borderId="0" xfId="0" applyFont="1" applyFill="1"/>
    <xf numFmtId="0" fontId="11" fillId="3" borderId="1" xfId="0" applyFont="1" applyFill="1" applyBorder="1" applyAlignment="1">
      <alignment horizontal="center" wrapText="1"/>
    </xf>
    <xf numFmtId="9" fontId="1" fillId="3" borderId="1" xfId="2" applyFont="1" applyFill="1" applyBorder="1" applyAlignment="1">
      <alignment horizontal="center" vertical="center"/>
    </xf>
    <xf numFmtId="0" fontId="4"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9" fontId="11" fillId="3" borderId="1" xfId="2" applyFont="1" applyFill="1" applyBorder="1" applyAlignment="1">
      <alignment horizontal="center" vertical="center" wrapText="1"/>
    </xf>
    <xf numFmtId="0" fontId="11" fillId="0" borderId="10" xfId="0" applyFont="1" applyBorder="1" applyAlignment="1">
      <alignment horizontal="center" vertical="center" wrapText="1"/>
    </xf>
    <xf numFmtId="0" fontId="7" fillId="3" borderId="0" xfId="0" applyFont="1" applyFill="1" applyAlignment="1">
      <alignment horizontal="center" vertical="center"/>
    </xf>
    <xf numFmtId="0" fontId="6" fillId="3" borderId="1"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9" fontId="4" fillId="3" borderId="1" xfId="2" applyFont="1" applyFill="1" applyBorder="1" applyAlignment="1">
      <alignment horizontal="center" vertical="center" wrapText="1"/>
    </xf>
    <xf numFmtId="43" fontId="1" fillId="3" borderId="1" xfId="3" applyFont="1" applyFill="1" applyBorder="1" applyAlignment="1">
      <alignment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43" fontId="1" fillId="3" borderId="1" xfId="3" applyFont="1" applyFill="1" applyBorder="1" applyAlignment="1">
      <alignment horizontal="center" vertical="center" wrapText="1"/>
    </xf>
    <xf numFmtId="9" fontId="10" fillId="3" borderId="8" xfId="2" applyFont="1" applyFill="1" applyBorder="1" applyAlignment="1">
      <alignment horizontal="center" vertical="center" wrapText="1"/>
    </xf>
    <xf numFmtId="9" fontId="1" fillId="3" borderId="1" xfId="0" applyNumberFormat="1"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4"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9" fontId="1" fillId="3" borderId="1" xfId="2" applyFont="1" applyFill="1" applyBorder="1" applyAlignment="1">
      <alignment horizontal="center" vertical="center" wrapText="1"/>
    </xf>
    <xf numFmtId="0" fontId="1" fillId="3" borderId="1" xfId="4" applyNumberFormat="1" applyFont="1" applyFill="1" applyBorder="1" applyAlignment="1">
      <alignment horizontal="center" vertical="center" wrapText="1"/>
    </xf>
    <xf numFmtId="9" fontId="1" fillId="0" borderId="0" xfId="2" applyFont="1" applyBorder="1" applyAlignment="1">
      <alignment horizontal="center" vertical="center"/>
    </xf>
    <xf numFmtId="9" fontId="1" fillId="0" borderId="0" xfId="2" applyFont="1" applyAlignment="1" applyProtection="1">
      <alignment horizontal="center" vertical="center"/>
      <protection hidden="1"/>
    </xf>
    <xf numFmtId="9" fontId="1" fillId="0" borderId="0" xfId="2" applyFont="1" applyAlignment="1">
      <alignment horizontal="center" vertical="center"/>
    </xf>
    <xf numFmtId="0" fontId="0" fillId="0" borderId="0" xfId="0" applyAlignment="1">
      <alignment horizontal="left"/>
    </xf>
    <xf numFmtId="0" fontId="17" fillId="0" borderId="0" xfId="0" applyFont="1"/>
    <xf numFmtId="0" fontId="6" fillId="2" borderId="10" xfId="0" applyFont="1" applyFill="1" applyBorder="1" applyAlignment="1">
      <alignment horizontal="center" vertical="center" wrapText="1"/>
    </xf>
    <xf numFmtId="0" fontId="0" fillId="0" borderId="0" xfId="0" pivotButton="1"/>
    <xf numFmtId="0" fontId="0" fillId="0" borderId="0" xfId="0" applyAlignment="1">
      <alignment vertical="center"/>
    </xf>
    <xf numFmtId="0" fontId="0" fillId="0" borderId="0" xfId="0" applyAlignment="1">
      <alignment horizontal="center" vertical="center" wrapText="1"/>
    </xf>
    <xf numFmtId="9" fontId="0" fillId="0" borderId="0" xfId="2" applyFont="1" applyAlignment="1">
      <alignment horizontal="center" vertical="center" wrapText="1"/>
    </xf>
    <xf numFmtId="0" fontId="0" fillId="0" borderId="0" xfId="0" applyAlignment="1">
      <alignment vertical="top" wrapText="1"/>
    </xf>
    <xf numFmtId="9" fontId="1" fillId="3" borderId="7" xfId="2" applyFont="1" applyFill="1" applyBorder="1" applyAlignment="1">
      <alignment horizontal="center" vertical="center"/>
    </xf>
    <xf numFmtId="0" fontId="2" fillId="6" borderId="1" xfId="0" applyFont="1" applyFill="1" applyBorder="1" applyAlignment="1">
      <alignment horizontal="center" vertical="center" wrapText="1"/>
    </xf>
    <xf numFmtId="0" fontId="10" fillId="3" borderId="1" xfId="0" applyFont="1" applyFill="1" applyBorder="1" applyAlignment="1">
      <alignment horizontal="center" vertical="center" wrapText="1" readingOrder="1"/>
    </xf>
    <xf numFmtId="1" fontId="1" fillId="3" borderId="1" xfId="0" applyNumberFormat="1" applyFont="1" applyFill="1" applyBorder="1" applyAlignment="1">
      <alignment horizontal="center" vertical="center" wrapText="1"/>
    </xf>
    <xf numFmtId="9" fontId="1" fillId="3" borderId="11" xfId="2" applyFont="1" applyFill="1" applyBorder="1" applyAlignment="1">
      <alignment horizontal="center" vertical="center"/>
    </xf>
    <xf numFmtId="9" fontId="1" fillId="0" borderId="11" xfId="2" applyFont="1" applyBorder="1" applyAlignment="1">
      <alignment horizontal="center" vertical="center"/>
    </xf>
    <xf numFmtId="9" fontId="7" fillId="0" borderId="0" xfId="2" applyFont="1" applyBorder="1" applyAlignment="1">
      <alignment horizontal="center" vertical="center"/>
    </xf>
    <xf numFmtId="0" fontId="7" fillId="0" borderId="16" xfId="0" applyFont="1" applyBorder="1"/>
    <xf numFmtId="0" fontId="7" fillId="0" borderId="17" xfId="0" applyFont="1" applyBorder="1"/>
    <xf numFmtId="0" fontId="8" fillId="3" borderId="17" xfId="0" applyFont="1" applyFill="1" applyBorder="1" applyAlignment="1">
      <alignment vertical="center"/>
    </xf>
    <xf numFmtId="0" fontId="8" fillId="3" borderId="17" xfId="1" applyFont="1" applyFill="1" applyBorder="1" applyAlignment="1">
      <alignment vertical="center" wrapText="1"/>
    </xf>
    <xf numFmtId="0" fontId="5" fillId="3" borderId="17" xfId="1" applyFont="1" applyFill="1" applyBorder="1" applyAlignment="1">
      <alignment vertical="center" wrapText="1"/>
    </xf>
    <xf numFmtId="0" fontId="5" fillId="0" borderId="17" xfId="1" applyFont="1" applyBorder="1" applyAlignment="1">
      <alignment horizontal="center" vertical="center" wrapText="1"/>
    </xf>
    <xf numFmtId="9" fontId="5" fillId="0" borderId="17" xfId="2" applyFont="1" applyBorder="1" applyAlignment="1">
      <alignment horizontal="center" vertical="center" wrapText="1"/>
    </xf>
    <xf numFmtId="0" fontId="7" fillId="0" borderId="19" xfId="0" applyFont="1" applyBorder="1"/>
    <xf numFmtId="0" fontId="8" fillId="3" borderId="0" xfId="0" applyFont="1" applyFill="1" applyAlignment="1">
      <alignment vertical="center"/>
    </xf>
    <xf numFmtId="0" fontId="8" fillId="3" borderId="0" xfId="1" applyFont="1" applyFill="1" applyAlignment="1">
      <alignment vertical="center" wrapText="1"/>
    </xf>
    <xf numFmtId="0" fontId="5" fillId="3" borderId="0" xfId="1" applyFont="1" applyFill="1" applyAlignment="1">
      <alignment vertical="center" wrapText="1"/>
    </xf>
    <xf numFmtId="0" fontId="5" fillId="0" borderId="0" xfId="1" applyFont="1" applyAlignment="1">
      <alignment horizontal="center" vertical="center" wrapText="1"/>
    </xf>
    <xf numFmtId="9" fontId="5" fillId="0" borderId="0" xfId="2" applyFont="1" applyBorder="1" applyAlignment="1">
      <alignment horizontal="center" vertical="center" wrapText="1"/>
    </xf>
    <xf numFmtId="0" fontId="7" fillId="0" borderId="21" xfId="0" applyFont="1" applyBorder="1"/>
    <xf numFmtId="0" fontId="8" fillId="3" borderId="21" xfId="0" applyFont="1" applyFill="1" applyBorder="1" applyAlignment="1">
      <alignment vertical="center"/>
    </xf>
    <xf numFmtId="0" fontId="8" fillId="3" borderId="21" xfId="1" applyFont="1" applyFill="1" applyBorder="1" applyAlignment="1">
      <alignment vertical="center" wrapText="1"/>
    </xf>
    <xf numFmtId="0" fontId="5" fillId="3" borderId="21" xfId="1" applyFont="1" applyFill="1" applyBorder="1" applyAlignment="1">
      <alignment vertical="center" wrapText="1"/>
    </xf>
    <xf numFmtId="0" fontId="5" fillId="0" borderId="21" xfId="1" applyFont="1" applyBorder="1" applyAlignment="1">
      <alignment horizontal="center" vertical="center" wrapText="1"/>
    </xf>
    <xf numFmtId="9" fontId="5" fillId="0" borderId="21" xfId="2" applyFont="1" applyBorder="1" applyAlignment="1">
      <alignment horizontal="center" vertical="center" wrapText="1"/>
    </xf>
    <xf numFmtId="9" fontId="6" fillId="2" borderId="10" xfId="2" applyFont="1" applyFill="1" applyBorder="1" applyAlignment="1">
      <alignment horizontal="center" vertical="center" wrapText="1"/>
    </xf>
    <xf numFmtId="9" fontId="6" fillId="2" borderId="15" xfId="2" applyFont="1" applyFill="1" applyBorder="1" applyAlignment="1">
      <alignment horizontal="center" vertical="center" wrapText="1"/>
    </xf>
    <xf numFmtId="9" fontId="6" fillId="2" borderId="7" xfId="2" applyFont="1" applyFill="1" applyBorder="1" applyAlignment="1">
      <alignment horizontal="center" vertical="center" wrapText="1"/>
    </xf>
    <xf numFmtId="9" fontId="10" fillId="10" borderId="11" xfId="2" applyFont="1" applyFill="1" applyBorder="1" applyAlignment="1">
      <alignment horizontal="center" vertical="center" wrapText="1"/>
    </xf>
    <xf numFmtId="9" fontId="15" fillId="3" borderId="13" xfId="0" applyNumberFormat="1" applyFont="1" applyFill="1" applyBorder="1" applyAlignment="1">
      <alignment horizontal="center" vertical="center" wrapText="1"/>
    </xf>
    <xf numFmtId="9" fontId="1" fillId="11" borderId="25" xfId="2" applyFont="1" applyFill="1" applyBorder="1" applyAlignment="1">
      <alignment horizontal="center" vertical="center"/>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center" vertical="center" wrapText="1"/>
    </xf>
    <xf numFmtId="9" fontId="17" fillId="0" borderId="0" xfId="2" applyFont="1" applyAlignment="1">
      <alignment horizontal="center" vertical="center" wrapText="1"/>
    </xf>
    <xf numFmtId="0" fontId="17" fillId="0" borderId="11" xfId="0" applyFont="1" applyBorder="1" applyAlignment="1">
      <alignment vertical="center" wrapText="1"/>
    </xf>
    <xf numFmtId="0" fontId="17" fillId="0" borderId="11" xfId="0" applyFont="1" applyBorder="1" applyAlignment="1">
      <alignment vertical="top" wrapText="1"/>
    </xf>
    <xf numFmtId="9" fontId="17" fillId="0" borderId="11" xfId="0" applyNumberFormat="1" applyFont="1" applyBorder="1" applyAlignment="1">
      <alignment horizontal="center" vertical="center" wrapText="1"/>
    </xf>
    <xf numFmtId="0" fontId="17" fillId="0" borderId="11" xfId="0" applyFont="1" applyBorder="1" applyAlignment="1">
      <alignment vertical="center"/>
    </xf>
    <xf numFmtId="0" fontId="17" fillId="0" borderId="11" xfId="0" applyFont="1" applyBorder="1" applyAlignment="1">
      <alignment horizontal="left" vertical="top" wrapText="1"/>
    </xf>
    <xf numFmtId="0" fontId="17" fillId="0" borderId="0" xfId="0" applyFont="1" applyAlignment="1">
      <alignment vertical="top" wrapText="1"/>
    </xf>
    <xf numFmtId="0" fontId="18" fillId="13" borderId="11" xfId="0" applyFont="1" applyFill="1" applyBorder="1" applyAlignment="1">
      <alignment horizontal="center" vertical="center"/>
    </xf>
    <xf numFmtId="0" fontId="18" fillId="13" borderId="11" xfId="0" applyFont="1" applyFill="1" applyBorder="1" applyAlignment="1">
      <alignment horizontal="center" vertical="center" wrapText="1"/>
    </xf>
    <xf numFmtId="9" fontId="18" fillId="13" borderId="11" xfId="2" applyFont="1" applyFill="1" applyBorder="1" applyAlignment="1">
      <alignment horizontal="center" vertical="center" wrapText="1"/>
    </xf>
    <xf numFmtId="9" fontId="1" fillId="11" borderId="11" xfId="2" applyFont="1" applyFill="1" applyBorder="1" applyAlignment="1">
      <alignment horizontal="center" vertical="center"/>
    </xf>
    <xf numFmtId="9" fontId="1" fillId="4" borderId="11" xfId="2" applyFont="1" applyFill="1" applyBorder="1" applyAlignment="1">
      <alignment horizontal="center" vertical="center"/>
    </xf>
    <xf numFmtId="0" fontId="6" fillId="3" borderId="1" xfId="0" applyFont="1" applyFill="1" applyBorder="1" applyAlignment="1">
      <alignment vertical="center"/>
    </xf>
    <xf numFmtId="0" fontId="6" fillId="8" borderId="1" xfId="0" applyFont="1" applyFill="1" applyBorder="1" applyAlignment="1">
      <alignment vertical="center" wrapText="1"/>
    </xf>
    <xf numFmtId="9" fontId="6" fillId="8" borderId="8" xfId="2" applyFont="1" applyFill="1" applyBorder="1" applyAlignment="1">
      <alignment vertical="center" wrapText="1"/>
    </xf>
    <xf numFmtId="0" fontId="6" fillId="3" borderId="8" xfId="0" applyFont="1" applyFill="1" applyBorder="1" applyAlignment="1">
      <alignment vertical="center" wrapText="1"/>
    </xf>
    <xf numFmtId="0" fontId="4" fillId="7" borderId="1" xfId="0" applyFont="1" applyFill="1" applyBorder="1" applyAlignment="1">
      <alignment horizontal="center" vertical="center" wrapText="1"/>
    </xf>
    <xf numFmtId="9" fontId="1" fillId="3" borderId="31" xfId="2" applyFont="1" applyFill="1" applyBorder="1" applyAlignment="1">
      <alignment horizontal="center" vertical="center"/>
    </xf>
    <xf numFmtId="0" fontId="11" fillId="7" borderId="1" xfId="0" applyFont="1" applyFill="1" applyBorder="1" applyAlignment="1">
      <alignment horizontal="center" vertical="center" wrapText="1"/>
    </xf>
    <xf numFmtId="9" fontId="11" fillId="7"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9" fontId="11"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9" fontId="11" fillId="0" borderId="1" xfId="0" applyNumberFormat="1" applyFont="1" applyBorder="1" applyAlignment="1">
      <alignment horizontal="center" vertical="center" wrapText="1"/>
    </xf>
    <xf numFmtId="9" fontId="1" fillId="0" borderId="31" xfId="2" applyFont="1" applyBorder="1" applyAlignment="1">
      <alignment horizontal="center" vertical="center"/>
    </xf>
    <xf numFmtId="0" fontId="11" fillId="3" borderId="7" xfId="0" applyFont="1" applyFill="1" applyBorder="1" applyAlignment="1">
      <alignment horizontal="center" vertical="center" wrapText="1"/>
    </xf>
    <xf numFmtId="0" fontId="11" fillId="3" borderId="11" xfId="0" applyFont="1" applyFill="1" applyBorder="1" applyAlignment="1">
      <alignment horizontal="center" vertical="center" wrapText="1"/>
    </xf>
    <xf numFmtId="9" fontId="4" fillId="5" borderId="1" xfId="0" applyNumberFormat="1" applyFont="1" applyFill="1" applyBorder="1" applyAlignment="1">
      <alignment horizontal="center" vertical="center" wrapText="1"/>
    </xf>
    <xf numFmtId="9" fontId="4" fillId="14" borderId="1" xfId="0"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xf>
    <xf numFmtId="9" fontId="4" fillId="7" borderId="1" xfId="0" applyNumberFormat="1" applyFont="1" applyFill="1" applyBorder="1" applyAlignment="1">
      <alignment horizontal="center" vertical="center" wrapText="1"/>
    </xf>
    <xf numFmtId="9" fontId="11" fillId="7" borderId="1" xfId="0" applyNumberFormat="1" applyFont="1" applyFill="1" applyBorder="1" applyAlignment="1">
      <alignment horizontal="center" vertical="center"/>
    </xf>
    <xf numFmtId="9" fontId="1" fillId="3" borderId="25" xfId="2" applyFont="1" applyFill="1" applyBorder="1" applyAlignment="1">
      <alignment horizontal="center" vertical="center"/>
    </xf>
    <xf numFmtId="9" fontId="1" fillId="0" borderId="26" xfId="2" applyFont="1" applyBorder="1" applyAlignment="1">
      <alignment horizontal="center" vertical="center"/>
    </xf>
    <xf numFmtId="10" fontId="1" fillId="3" borderId="7" xfId="2" applyNumberFormat="1" applyFont="1" applyFill="1" applyBorder="1" applyAlignment="1">
      <alignment horizontal="center" vertical="center"/>
    </xf>
    <xf numFmtId="9" fontId="4" fillId="3" borderId="11" xfId="0" applyNumberFormat="1" applyFont="1" applyFill="1" applyBorder="1" applyAlignment="1">
      <alignment horizontal="center" vertical="center" wrapText="1"/>
    </xf>
    <xf numFmtId="10" fontId="1" fillId="3" borderId="1" xfId="2" applyNumberFormat="1" applyFont="1" applyFill="1" applyBorder="1" applyAlignment="1">
      <alignment horizontal="center" vertical="center"/>
    </xf>
    <xf numFmtId="9" fontId="1" fillId="0" borderId="0" xfId="0" applyNumberFormat="1" applyFont="1" applyAlignment="1">
      <alignment vertical="center"/>
    </xf>
    <xf numFmtId="9" fontId="1" fillId="0" borderId="0" xfId="0" applyNumberFormat="1" applyFont="1"/>
    <xf numFmtId="9" fontId="17" fillId="11" borderId="11" xfId="0" applyNumberFormat="1" applyFont="1" applyFill="1" applyBorder="1" applyAlignment="1">
      <alignment horizontal="center" vertical="center" wrapText="1"/>
    </xf>
    <xf numFmtId="9" fontId="1" fillId="3" borderId="8" xfId="0" applyNumberFormat="1" applyFont="1" applyFill="1" applyBorder="1" applyAlignment="1">
      <alignment vertical="center" wrapText="1"/>
    </xf>
    <xf numFmtId="9" fontId="1" fillId="3" borderId="9" xfId="0" applyNumberFormat="1" applyFont="1" applyFill="1" applyBorder="1" applyAlignment="1">
      <alignment vertical="center" wrapText="1"/>
    </xf>
    <xf numFmtId="9" fontId="1" fillId="3" borderId="10" xfId="0" applyNumberFormat="1" applyFont="1" applyFill="1" applyBorder="1" applyAlignment="1">
      <alignment vertical="center" wrapText="1"/>
    </xf>
    <xf numFmtId="10" fontId="17" fillId="0" borderId="11" xfId="0" applyNumberFormat="1" applyFont="1" applyBorder="1" applyAlignment="1">
      <alignment horizontal="center" vertical="center" wrapText="1"/>
    </xf>
    <xf numFmtId="9" fontId="17" fillId="9" borderId="11" xfId="0" applyNumberFormat="1" applyFont="1" applyFill="1" applyBorder="1" applyAlignment="1">
      <alignment horizontal="center" vertical="center" wrapText="1"/>
    </xf>
    <xf numFmtId="9" fontId="17" fillId="4" borderId="11" xfId="0" applyNumberFormat="1" applyFont="1" applyFill="1" applyBorder="1" applyAlignment="1">
      <alignment horizontal="center" vertical="center" wrapText="1"/>
    </xf>
    <xf numFmtId="0" fontId="19" fillId="3" borderId="1" xfId="0" applyFont="1" applyFill="1" applyBorder="1" applyAlignment="1">
      <alignment vertical="center"/>
    </xf>
    <xf numFmtId="0" fontId="19" fillId="8" borderId="1" xfId="0" applyFont="1" applyFill="1" applyBorder="1" applyAlignment="1">
      <alignment horizontal="center" vertical="center" wrapText="1"/>
    </xf>
    <xf numFmtId="9" fontId="19" fillId="8" borderId="1" xfId="2" applyFont="1" applyFill="1" applyBorder="1" applyAlignment="1">
      <alignment vertical="center" wrapText="1"/>
    </xf>
    <xf numFmtId="9" fontId="19" fillId="8" borderId="8" xfId="2" applyFont="1" applyFill="1" applyBorder="1" applyAlignment="1">
      <alignment vertical="center" wrapText="1"/>
    </xf>
    <xf numFmtId="0" fontId="21" fillId="0" borderId="0" xfId="0" applyFont="1" applyAlignment="1" applyProtection="1">
      <alignment vertical="top"/>
      <protection hidden="1"/>
    </xf>
    <xf numFmtId="0" fontId="22" fillId="0" borderId="6" xfId="0" applyFont="1" applyBorder="1" applyAlignment="1">
      <alignment horizontal="right" vertical="top" wrapText="1"/>
    </xf>
    <xf numFmtId="0" fontId="22" fillId="0" borderId="0" xfId="0" applyFont="1" applyAlignment="1">
      <alignment horizontal="right" vertical="top" wrapText="1"/>
    </xf>
    <xf numFmtId="0" fontId="21" fillId="0" borderId="18" xfId="0" applyFont="1" applyBorder="1" applyAlignment="1">
      <alignment vertical="top"/>
    </xf>
    <xf numFmtId="0" fontId="21" fillId="0" borderId="20" xfId="0" applyFont="1" applyBorder="1" applyAlignment="1">
      <alignment vertical="top"/>
    </xf>
    <xf numFmtId="0" fontId="21" fillId="0" borderId="22" xfId="0" applyFont="1" applyBorder="1" applyAlignment="1">
      <alignment vertical="top"/>
    </xf>
    <xf numFmtId="0" fontId="24" fillId="5" borderId="1" xfId="0" applyFont="1" applyFill="1" applyBorder="1" applyAlignment="1">
      <alignment vertical="top" wrapText="1"/>
    </xf>
    <xf numFmtId="0" fontId="26" fillId="5" borderId="1" xfId="0" applyFont="1" applyFill="1" applyBorder="1" applyAlignment="1">
      <alignment vertical="top" wrapText="1"/>
    </xf>
    <xf numFmtId="0" fontId="21" fillId="3" borderId="1" xfId="0" applyFont="1" applyFill="1" applyBorder="1" applyAlignment="1" applyProtection="1">
      <alignment vertical="top" wrapText="1"/>
      <protection locked="0"/>
    </xf>
    <xf numFmtId="0" fontId="21" fillId="0" borderId="0" xfId="0" applyFont="1" applyAlignment="1">
      <alignment vertical="top"/>
    </xf>
    <xf numFmtId="0" fontId="11" fillId="0" borderId="11" xfId="0" applyFont="1" applyBorder="1" applyAlignment="1">
      <alignment vertical="center" wrapText="1"/>
    </xf>
    <xf numFmtId="0" fontId="11" fillId="5" borderId="11" xfId="0" applyFont="1" applyFill="1" applyBorder="1" applyAlignment="1">
      <alignment vertical="top" wrapText="1"/>
    </xf>
    <xf numFmtId="0" fontId="4" fillId="5" borderId="11" xfId="0" applyFont="1" applyFill="1" applyBorder="1" applyAlignment="1">
      <alignment vertical="top" wrapText="1"/>
    </xf>
    <xf numFmtId="0" fontId="1" fillId="0" borderId="11" xfId="0" applyFont="1" applyBorder="1" applyAlignment="1" applyProtection="1">
      <alignment horizontal="center" vertical="center" wrapText="1"/>
      <protection locked="0"/>
    </xf>
    <xf numFmtId="0" fontId="0" fillId="5" borderId="11" xfId="0" applyFill="1" applyBorder="1" applyAlignment="1">
      <alignment vertical="top" wrapText="1"/>
    </xf>
    <xf numFmtId="0" fontId="1" fillId="3" borderId="11"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9" fontId="0" fillId="11" borderId="11" xfId="2" applyFont="1" applyFill="1" applyBorder="1" applyAlignment="1">
      <alignment horizontal="center" vertical="center" wrapText="1"/>
    </xf>
    <xf numFmtId="0" fontId="11" fillId="0" borderId="11" xfId="0" applyFont="1" applyBorder="1" applyAlignment="1" applyProtection="1">
      <alignment horizontal="left" vertical="top" wrapText="1"/>
      <protection locked="0"/>
    </xf>
    <xf numFmtId="0" fontId="11" fillId="0" borderId="11" xfId="0" applyFont="1" applyBorder="1" applyAlignment="1" applyProtection="1">
      <alignment horizontal="center" vertical="center" wrapText="1"/>
      <protection locked="0"/>
    </xf>
    <xf numFmtId="1" fontId="16" fillId="3" borderId="11" xfId="0" applyNumberFormat="1" applyFont="1" applyFill="1" applyBorder="1" applyAlignment="1">
      <alignment horizontal="left" vertical="center" wrapText="1"/>
    </xf>
    <xf numFmtId="0" fontId="11" fillId="3" borderId="11" xfId="0" applyFont="1" applyFill="1" applyBorder="1" applyAlignment="1">
      <alignment vertical="top" wrapText="1"/>
    </xf>
    <xf numFmtId="9" fontId="1" fillId="9" borderId="11" xfId="2" applyFont="1" applyFill="1" applyBorder="1" applyAlignment="1">
      <alignment horizontal="center" vertical="center"/>
    </xf>
    <xf numFmtId="0" fontId="1" fillId="3" borderId="11" xfId="0" applyFont="1" applyFill="1" applyBorder="1" applyAlignment="1" applyProtection="1">
      <alignment horizontal="center" vertical="center" wrapText="1"/>
      <protection locked="0"/>
    </xf>
    <xf numFmtId="0" fontId="11" fillId="5" borderId="11" xfId="0" applyFont="1" applyFill="1" applyBorder="1" applyAlignment="1">
      <alignment vertical="center" wrapText="1"/>
    </xf>
    <xf numFmtId="0" fontId="20" fillId="5" borderId="11" xfId="0" applyFont="1" applyFill="1" applyBorder="1" applyAlignment="1">
      <alignment vertical="top" wrapText="1"/>
    </xf>
    <xf numFmtId="0" fontId="4" fillId="5" borderId="11" xfId="0" applyFont="1" applyFill="1" applyBorder="1" applyAlignment="1">
      <alignment vertical="center" wrapText="1"/>
    </xf>
    <xf numFmtId="0" fontId="1" fillId="0" borderId="11"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7" borderId="11" xfId="0" applyFont="1" applyFill="1" applyBorder="1" applyAlignment="1">
      <alignment vertical="top" wrapText="1"/>
    </xf>
    <xf numFmtId="0" fontId="1" fillId="3" borderId="11" xfId="0" applyFont="1" applyFill="1" applyBorder="1" applyAlignment="1" applyProtection="1">
      <alignment horizontal="left" vertical="top" wrapText="1"/>
      <protection locked="0"/>
    </xf>
    <xf numFmtId="0" fontId="4" fillId="3" borderId="11" xfId="0" applyFont="1" applyFill="1" applyBorder="1" applyAlignment="1" applyProtection="1">
      <alignment vertical="top" wrapText="1"/>
      <protection locked="0"/>
    </xf>
    <xf numFmtId="10" fontId="1" fillId="3" borderId="11" xfId="2" applyNumberFormat="1" applyFont="1" applyFill="1" applyBorder="1" applyAlignment="1">
      <alignment horizontal="center" vertical="center"/>
    </xf>
    <xf numFmtId="0" fontId="1" fillId="3" borderId="11" xfId="0" applyFont="1" applyFill="1" applyBorder="1" applyAlignment="1" applyProtection="1">
      <alignment vertical="top" wrapText="1"/>
      <protection locked="0"/>
    </xf>
    <xf numFmtId="0" fontId="11" fillId="5" borderId="11" xfId="0" applyFont="1" applyFill="1" applyBorder="1" applyAlignment="1" applyProtection="1">
      <alignment vertical="top" wrapText="1"/>
      <protection locked="0"/>
    </xf>
    <xf numFmtId="0" fontId="11" fillId="0" borderId="11" xfId="0" applyFont="1" applyBorder="1" applyAlignment="1" applyProtection="1">
      <alignment vertical="top" wrapText="1"/>
      <protection locked="0"/>
    </xf>
    <xf numFmtId="1" fontId="4" fillId="3" borderId="11" xfId="0" applyNumberFormat="1" applyFont="1" applyFill="1" applyBorder="1" applyAlignment="1" applyProtection="1">
      <alignment vertical="top" wrapText="1"/>
      <protection locked="0"/>
    </xf>
    <xf numFmtId="0" fontId="11" fillId="0" borderId="34" xfId="0" applyFont="1" applyBorder="1" applyAlignment="1">
      <alignment vertical="center" wrapText="1"/>
    </xf>
    <xf numFmtId="9" fontId="6" fillId="2" borderId="10" xfId="2" applyFont="1" applyFill="1" applyBorder="1" applyAlignment="1">
      <alignment horizontal="left" vertical="center" wrapText="1"/>
    </xf>
    <xf numFmtId="9" fontId="6" fillId="2" borderId="1" xfId="2" applyFont="1" applyFill="1" applyBorder="1" applyAlignment="1">
      <alignment horizontal="left" vertical="center" wrapText="1"/>
    </xf>
    <xf numFmtId="9" fontId="6" fillId="8" borderId="1" xfId="2" applyFont="1" applyFill="1" applyBorder="1" applyAlignment="1">
      <alignment horizontal="left" vertical="center" wrapText="1"/>
    </xf>
    <xf numFmtId="9" fontId="1" fillId="0" borderId="7" xfId="2" applyFont="1" applyBorder="1" applyAlignment="1">
      <alignment horizontal="left" vertical="center"/>
    </xf>
    <xf numFmtId="9" fontId="1" fillId="3" borderId="30" xfId="2" applyFont="1" applyFill="1" applyBorder="1" applyAlignment="1">
      <alignment horizontal="left" vertical="center"/>
    </xf>
    <xf numFmtId="9" fontId="1" fillId="3" borderId="7" xfId="2" applyFont="1" applyFill="1" applyBorder="1" applyAlignment="1">
      <alignment horizontal="left" vertical="center"/>
    </xf>
    <xf numFmtId="0" fontId="10" fillId="3"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9"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28" fillId="15" borderId="11" xfId="0" applyFont="1" applyFill="1" applyBorder="1" applyAlignment="1">
      <alignment horizontal="left" vertical="top" wrapText="1"/>
    </xf>
    <xf numFmtId="9" fontId="11" fillId="3" borderId="1" xfId="0" applyNumberFormat="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9" fontId="11" fillId="0" borderId="1" xfId="0" applyNumberFormat="1" applyFont="1" applyBorder="1" applyAlignment="1" applyProtection="1">
      <alignment horizontal="center" vertical="center" wrapText="1"/>
      <protection locked="0"/>
    </xf>
    <xf numFmtId="0" fontId="4" fillId="5" borderId="12" xfId="0" applyFont="1" applyFill="1" applyBorder="1" applyAlignment="1">
      <alignment horizontal="left" vertical="top" wrapText="1"/>
    </xf>
    <xf numFmtId="0" fontId="11" fillId="0" borderId="13" xfId="0" applyFont="1" applyBorder="1" applyAlignment="1">
      <alignment horizontal="left" vertical="top" wrapText="1"/>
    </xf>
    <xf numFmtId="9" fontId="4" fillId="3" borderId="8" xfId="0" applyNumberFormat="1" applyFont="1" applyFill="1" applyBorder="1" applyAlignment="1" applyProtection="1">
      <alignment horizontal="center" vertical="center" wrapText="1"/>
      <protection locked="0"/>
    </xf>
    <xf numFmtId="0" fontId="4" fillId="3" borderId="10" xfId="0" applyFont="1" applyFill="1" applyBorder="1" applyAlignment="1">
      <alignment horizontal="center" vertical="center" wrapText="1"/>
    </xf>
    <xf numFmtId="9" fontId="25"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6" fillId="2" borderId="35" xfId="0" applyFont="1" applyFill="1" applyBorder="1" applyAlignment="1">
      <alignment vertical="center" wrapText="1"/>
    </xf>
    <xf numFmtId="0" fontId="6" fillId="2" borderId="36" xfId="0" applyFont="1" applyFill="1" applyBorder="1" applyAlignment="1">
      <alignment vertical="center" wrapText="1"/>
    </xf>
    <xf numFmtId="0" fontId="6" fillId="2" borderId="37" xfId="0" applyFont="1" applyFill="1" applyBorder="1" applyAlignment="1">
      <alignment vertical="center" wrapText="1"/>
    </xf>
    <xf numFmtId="0" fontId="6" fillId="2" borderId="38" xfId="0" applyFont="1" applyFill="1" applyBorder="1" applyAlignment="1">
      <alignment vertical="center" wrapText="1"/>
    </xf>
    <xf numFmtId="0" fontId="24" fillId="3" borderId="1" xfId="0" applyFont="1" applyFill="1" applyBorder="1" applyAlignment="1" applyProtection="1">
      <alignment horizontal="left" vertical="top" wrapText="1"/>
      <protection locked="0"/>
    </xf>
    <xf numFmtId="9" fontId="1" fillId="11" borderId="26" xfId="2" applyFont="1" applyFill="1" applyBorder="1" applyAlignment="1">
      <alignment horizontal="center" vertical="center"/>
    </xf>
    <xf numFmtId="0" fontId="10" fillId="0" borderId="1" xfId="0" applyFont="1" applyBorder="1" applyAlignment="1" applyProtection="1">
      <alignment horizontal="center" vertical="center" wrapText="1"/>
      <protection locked="0"/>
    </xf>
    <xf numFmtId="9" fontId="4" fillId="0" borderId="1" xfId="0" applyNumberFormat="1" applyFont="1" applyBorder="1" applyAlignment="1" applyProtection="1">
      <alignment horizontal="center" vertical="center" wrapText="1"/>
      <protection locked="0"/>
    </xf>
    <xf numFmtId="0" fontId="1" fillId="3" borderId="1" xfId="4" applyNumberFormat="1" applyFont="1" applyFill="1" applyBorder="1" applyAlignment="1" applyProtection="1">
      <alignment horizontal="center" vertical="center" wrapText="1"/>
      <protection locked="0"/>
    </xf>
    <xf numFmtId="0" fontId="1" fillId="0" borderId="1" xfId="4" applyNumberFormat="1" applyFont="1" applyBorder="1" applyAlignment="1" applyProtection="1">
      <alignment horizontal="center" vertical="center" wrapText="1"/>
      <protection locked="0"/>
    </xf>
    <xf numFmtId="9" fontId="4" fillId="3" borderId="1" xfId="2" applyFont="1" applyFill="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9" fontId="11" fillId="3" borderId="1" xfId="0" applyNumberFormat="1" applyFont="1" applyFill="1" applyBorder="1" applyAlignment="1" applyProtection="1">
      <alignment horizontal="center" vertical="center"/>
      <protection locked="0"/>
    </xf>
    <xf numFmtId="9" fontId="11" fillId="0" borderId="1" xfId="0" applyNumberFormat="1" applyFont="1" applyBorder="1" applyAlignment="1" applyProtection="1">
      <alignment horizontal="center" vertical="center"/>
      <protection locked="0"/>
    </xf>
    <xf numFmtId="166" fontId="1" fillId="0" borderId="1" xfId="2" applyNumberFormat="1" applyFont="1" applyBorder="1" applyAlignment="1" applyProtection="1">
      <alignment horizontal="center" vertical="center" wrapText="1"/>
      <protection locked="0"/>
    </xf>
    <xf numFmtId="9" fontId="1" fillId="0" borderId="11" xfId="0" applyNumberFormat="1" applyFont="1" applyBorder="1" applyAlignment="1">
      <alignment horizontal="center" vertical="center"/>
    </xf>
    <xf numFmtId="9" fontId="1" fillId="0" borderId="14" xfId="2" applyFont="1" applyBorder="1" applyAlignment="1">
      <alignment horizontal="center" vertical="center"/>
    </xf>
    <xf numFmtId="9" fontId="1" fillId="3" borderId="15" xfId="2" applyFont="1" applyFill="1" applyBorder="1" applyAlignment="1">
      <alignment horizontal="center" vertical="center"/>
    </xf>
    <xf numFmtId="0" fontId="1" fillId="3" borderId="1" xfId="0" applyFont="1" applyFill="1" applyBorder="1" applyAlignment="1" applyProtection="1">
      <alignment vertical="top" wrapText="1"/>
      <protection locked="0"/>
    </xf>
    <xf numFmtId="1" fontId="1" fillId="3" borderId="1" xfId="0" applyNumberFormat="1" applyFont="1" applyFill="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166" fontId="1" fillId="0" borderId="10" xfId="2" applyNumberFormat="1" applyFont="1" applyBorder="1" applyAlignment="1" applyProtection="1">
      <alignment horizontal="center" vertical="center" wrapText="1"/>
      <protection locked="0"/>
    </xf>
    <xf numFmtId="0" fontId="27" fillId="3" borderId="1" xfId="0" applyFont="1" applyFill="1" applyBorder="1" applyAlignment="1">
      <alignment horizontal="center" vertical="center" wrapText="1" readingOrder="1"/>
    </xf>
    <xf numFmtId="9" fontId="4" fillId="3" borderId="11" xfId="0" applyNumberFormat="1" applyFont="1" applyFill="1" applyBorder="1" applyAlignment="1" applyProtection="1">
      <alignment horizontal="center" vertical="center" wrapText="1"/>
      <protection locked="0"/>
    </xf>
    <xf numFmtId="9" fontId="4" fillId="7" borderId="11" xfId="0" applyNumberFormat="1" applyFont="1" applyFill="1" applyBorder="1" applyAlignment="1" applyProtection="1">
      <alignment horizontal="center" vertical="center" wrapText="1"/>
      <protection locked="0"/>
    </xf>
    <xf numFmtId="164" fontId="4" fillId="3" borderId="1" xfId="5" applyNumberFormat="1" applyFont="1" applyFill="1" applyBorder="1" applyAlignment="1" applyProtection="1">
      <alignment horizontal="center" vertical="center" wrapText="1"/>
      <protection locked="0"/>
    </xf>
    <xf numFmtId="0" fontId="17" fillId="3" borderId="11" xfId="0" applyFont="1" applyFill="1" applyBorder="1" applyAlignment="1">
      <alignment vertical="center"/>
    </xf>
    <xf numFmtId="9" fontId="17" fillId="3" borderId="11" xfId="0" applyNumberFormat="1" applyFont="1" applyFill="1" applyBorder="1" applyAlignment="1">
      <alignment horizontal="center" vertical="center" wrapText="1"/>
    </xf>
    <xf numFmtId="0" fontId="1" fillId="3" borderId="0" xfId="0" applyFont="1" applyFill="1" applyProtection="1">
      <protection hidden="1"/>
    </xf>
    <xf numFmtId="0" fontId="11" fillId="3" borderId="13" xfId="0" applyFont="1" applyFill="1" applyBorder="1" applyAlignment="1" applyProtection="1">
      <alignment horizontal="center" vertical="center" wrapText="1"/>
      <protection locked="0"/>
    </xf>
    <xf numFmtId="9" fontId="1" fillId="0" borderId="25" xfId="2" applyFont="1" applyBorder="1" applyAlignment="1">
      <alignment horizontal="center" vertical="center"/>
    </xf>
    <xf numFmtId="9" fontId="1" fillId="3" borderId="32" xfId="2" applyFont="1" applyFill="1" applyBorder="1" applyAlignment="1">
      <alignment horizontal="center" vertical="center"/>
    </xf>
    <xf numFmtId="1" fontId="12" fillId="3" borderId="7" xfId="2" applyNumberFormat="1" applyFont="1" applyFill="1" applyBorder="1" applyAlignment="1" applyProtection="1">
      <alignment horizontal="center" vertical="center" wrapText="1"/>
      <protection locked="0"/>
    </xf>
    <xf numFmtId="9" fontId="12" fillId="3" borderId="7" xfId="2" applyFont="1" applyFill="1" applyBorder="1" applyAlignment="1" applyProtection="1">
      <alignment horizontal="center" vertical="center" wrapText="1"/>
      <protection locked="0"/>
    </xf>
    <xf numFmtId="9" fontId="21" fillId="3" borderId="1" xfId="0" applyNumberFormat="1" applyFont="1" applyFill="1" applyBorder="1" applyAlignment="1" applyProtection="1">
      <alignment horizontal="center" vertical="center" wrapText="1"/>
      <protection locked="0"/>
    </xf>
    <xf numFmtId="9" fontId="24" fillId="3" borderId="10" xfId="0" applyNumberFormat="1"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5" fillId="3" borderId="7" xfId="0" applyFont="1" applyFill="1" applyBorder="1" applyAlignment="1" applyProtection="1">
      <alignment horizontal="center" vertical="center" wrapText="1"/>
      <protection locked="0"/>
    </xf>
    <xf numFmtId="9" fontId="1" fillId="3" borderId="7" xfId="0" applyNumberFormat="1" applyFont="1" applyFill="1" applyBorder="1" applyAlignment="1" applyProtection="1">
      <alignment horizontal="center" vertical="center" wrapText="1"/>
      <protection locked="0"/>
    </xf>
    <xf numFmtId="10" fontId="1" fillId="3" borderId="7" xfId="0" applyNumberFormat="1" applyFont="1" applyFill="1" applyBorder="1" applyAlignment="1" applyProtection="1">
      <alignment horizontal="center" vertical="center" wrapText="1"/>
      <protection locked="0"/>
    </xf>
    <xf numFmtId="0" fontId="21" fillId="3" borderId="7" xfId="0" applyFont="1" applyFill="1" applyBorder="1" applyAlignment="1" applyProtection="1">
      <alignment horizontal="center" vertical="center" wrapText="1"/>
      <protection locked="0"/>
    </xf>
    <xf numFmtId="9" fontId="1" fillId="3" borderId="10" xfId="0" applyNumberFormat="1" applyFont="1" applyFill="1" applyBorder="1" applyAlignment="1" applyProtection="1">
      <alignment horizontal="center" vertical="center" wrapText="1"/>
      <protection locked="0"/>
    </xf>
    <xf numFmtId="9" fontId="4" fillId="3" borderId="7" xfId="0" applyNumberFormat="1"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10" fontId="1" fillId="3" borderId="1" xfId="0" applyNumberFormat="1" applyFont="1" applyFill="1" applyBorder="1" applyAlignment="1" applyProtection="1">
      <alignment horizontal="center" vertical="center" wrapText="1"/>
      <protection locked="0"/>
    </xf>
    <xf numFmtId="0" fontId="11" fillId="0" borderId="12" xfId="0" applyFont="1" applyBorder="1" applyAlignment="1">
      <alignment horizontal="left" vertical="top" wrapText="1"/>
    </xf>
    <xf numFmtId="0" fontId="25" fillId="0" borderId="1" xfId="0" applyFont="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9" fillId="3" borderId="1" xfId="0" applyFont="1" applyFill="1" applyBorder="1" applyAlignment="1" applyProtection="1">
      <alignment horizontal="left" vertical="top" wrapText="1"/>
      <protection locked="0"/>
    </xf>
    <xf numFmtId="0" fontId="24" fillId="5" borderId="12" xfId="0" applyFont="1" applyFill="1" applyBorder="1" applyAlignment="1">
      <alignment horizontal="left" vertical="top" wrapText="1"/>
    </xf>
    <xf numFmtId="1" fontId="1" fillId="16" borderId="11" xfId="0" applyNumberFormat="1" applyFont="1" applyFill="1" applyBorder="1" applyAlignment="1">
      <alignment horizontal="left" vertical="top" wrapText="1"/>
    </xf>
    <xf numFmtId="1" fontId="4" fillId="3" borderId="11" xfId="0" applyNumberFormat="1" applyFont="1" applyFill="1" applyBorder="1" applyAlignment="1" applyProtection="1">
      <alignment horizontal="left" vertical="top" wrapText="1"/>
      <protection locked="0"/>
    </xf>
    <xf numFmtId="1" fontId="4" fillId="3" borderId="10" xfId="0" applyNumberFormat="1" applyFont="1" applyFill="1" applyBorder="1" applyAlignment="1" applyProtection="1">
      <alignment horizontal="left" vertical="top" wrapText="1"/>
      <protection locked="0"/>
    </xf>
    <xf numFmtId="9" fontId="1" fillId="0" borderId="11" xfId="2" applyFont="1" applyFill="1" applyBorder="1" applyAlignment="1">
      <alignment horizontal="left" vertical="top" wrapText="1"/>
    </xf>
    <xf numFmtId="0" fontId="1" fillId="3" borderId="1" xfId="0" applyFont="1" applyFill="1" applyBorder="1" applyAlignment="1" applyProtection="1">
      <alignment horizontal="center" vertical="top" wrapText="1"/>
      <protection locked="0"/>
    </xf>
    <xf numFmtId="0" fontId="24" fillId="5" borderId="7" xfId="0" applyFont="1" applyFill="1" applyBorder="1" applyAlignment="1">
      <alignment horizontal="center" vertical="top" wrapText="1"/>
    </xf>
    <xf numFmtId="0" fontId="25" fillId="5" borderId="7" xfId="0" applyFont="1" applyFill="1" applyBorder="1" applyAlignment="1">
      <alignment horizontal="center" vertical="top" wrapText="1"/>
    </xf>
    <xf numFmtId="9" fontId="27" fillId="10" borderId="14" xfId="2" applyFont="1" applyFill="1" applyBorder="1" applyAlignment="1">
      <alignment horizontal="center" vertical="top" wrapText="1"/>
    </xf>
    <xf numFmtId="0" fontId="25" fillId="5" borderId="11" xfId="0" applyFont="1" applyFill="1" applyBorder="1" applyAlignment="1">
      <alignment horizontal="left" vertical="top" wrapText="1"/>
    </xf>
    <xf numFmtId="0" fontId="24" fillId="5" borderId="11"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10" xfId="0" applyFont="1" applyBorder="1" applyAlignment="1">
      <alignment horizontal="left" vertical="top" wrapText="1"/>
    </xf>
    <xf numFmtId="9" fontId="1" fillId="11" borderId="11" xfId="2" applyFont="1" applyFill="1" applyBorder="1" applyAlignment="1">
      <alignment horizontal="center" vertical="center"/>
    </xf>
    <xf numFmtId="9" fontId="1" fillId="11" borderId="26" xfId="2" applyFont="1" applyFill="1" applyBorder="1" applyAlignment="1">
      <alignment horizontal="center" vertical="center"/>
    </xf>
    <xf numFmtId="9" fontId="15" fillId="3" borderId="8" xfId="0" applyNumberFormat="1"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9" fontId="1" fillId="4" borderId="11" xfId="2" applyFont="1" applyFill="1" applyBorder="1" applyAlignment="1">
      <alignment horizontal="center" vertical="center"/>
    </xf>
    <xf numFmtId="9" fontId="15" fillId="0" borderId="8" xfId="0" applyNumberFormat="1" applyFont="1" applyBorder="1" applyAlignment="1">
      <alignment horizontal="center" vertical="center" wrapText="1"/>
    </xf>
    <xf numFmtId="9" fontId="15" fillId="0" borderId="9" xfId="0" applyNumberFormat="1" applyFont="1" applyBorder="1" applyAlignment="1">
      <alignment horizontal="center" vertical="center" wrapText="1"/>
    </xf>
    <xf numFmtId="9" fontId="15" fillId="0" borderId="10" xfId="0" applyNumberFormat="1" applyFont="1" applyBorder="1" applyAlignment="1">
      <alignment horizontal="center" vertical="center" wrapText="1"/>
    </xf>
    <xf numFmtId="9" fontId="15" fillId="3" borderId="9" xfId="0" applyNumberFormat="1" applyFont="1" applyFill="1" applyBorder="1" applyAlignment="1">
      <alignment horizontal="center" vertical="center" wrapText="1"/>
    </xf>
    <xf numFmtId="9" fontId="15" fillId="3" borderId="10" xfId="0" applyNumberFormat="1" applyFont="1" applyFill="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9" fontId="15" fillId="0" borderId="1" xfId="0" applyNumberFormat="1" applyFont="1" applyBorder="1" applyAlignment="1">
      <alignment horizontal="center" vertical="center" wrapText="1"/>
    </xf>
    <xf numFmtId="9" fontId="1" fillId="11" borderId="30" xfId="2" applyFont="1" applyFill="1" applyBorder="1" applyAlignment="1">
      <alignment horizontal="center" vertical="center"/>
    </xf>
    <xf numFmtId="9" fontId="1" fillId="3" borderId="11" xfId="2" applyFont="1" applyFill="1" applyBorder="1" applyAlignment="1">
      <alignment horizontal="center" vertical="center"/>
    </xf>
    <xf numFmtId="0" fontId="23" fillId="2" borderId="2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9" fontId="1" fillId="11" borderId="25" xfId="2" applyFont="1" applyFill="1" applyBorder="1" applyAlignment="1">
      <alignment horizontal="center" vertical="center"/>
    </xf>
    <xf numFmtId="9" fontId="1" fillId="11" borderId="32" xfId="2" applyFont="1" applyFill="1" applyBorder="1" applyAlignment="1">
      <alignment horizontal="center" vertical="center"/>
    </xf>
    <xf numFmtId="9" fontId="1" fillId="11" borderId="33" xfId="2" applyFont="1" applyFill="1" applyBorder="1" applyAlignment="1">
      <alignment horizontal="center" vertical="center"/>
    </xf>
    <xf numFmtId="0" fontId="7" fillId="3" borderId="5"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9" fontId="1" fillId="3" borderId="8"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9" fontId="1" fillId="3" borderId="10" xfId="0" applyNumberFormat="1" applyFont="1" applyFill="1" applyBorder="1" applyAlignment="1">
      <alignment horizontal="center" vertical="center" wrapText="1"/>
    </xf>
    <xf numFmtId="9" fontId="1" fillId="3" borderId="9" xfId="0" applyNumberFormat="1"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1" fillId="4" borderId="11" xfId="2" applyNumberFormat="1" applyFont="1" applyFill="1" applyBorder="1" applyAlignment="1">
      <alignment horizontal="center" vertical="center"/>
    </xf>
    <xf numFmtId="165" fontId="1" fillId="4" borderId="11" xfId="2" applyNumberFormat="1" applyFont="1" applyFill="1" applyBorder="1" applyAlignment="1">
      <alignment horizontal="center" vertical="center"/>
    </xf>
    <xf numFmtId="9" fontId="1" fillId="12" borderId="11" xfId="2" applyFont="1" applyFill="1" applyBorder="1" applyAlignment="1">
      <alignment horizontal="center" vertical="center"/>
    </xf>
  </cellXfs>
  <cellStyles count="6">
    <cellStyle name="Millares" xfId="3" builtinId="3"/>
    <cellStyle name="Millares [0]" xfId="4" builtinId="6"/>
    <cellStyle name="Moneda" xfId="5" builtinId="4"/>
    <cellStyle name="Normal" xfId="0" builtinId="0"/>
    <cellStyle name="Normal 3" xfId="1" xr:uid="{00000000-0005-0000-0000-000001000000}"/>
    <cellStyle name="Porcentaje" xfId="2" builtinId="5"/>
  </cellStyles>
  <dxfs count="0"/>
  <tableStyles count="0" defaultTableStyle="TableStyleMedium2" defaultPivotStyle="PivotStyleLight16"/>
  <colors>
    <mruColors>
      <color rgb="FF0070C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Diana Lopez Coronado" id="{75454F92-C9C7-40F7-BCC3-85D9C7951E0D}" userId="S::diana.lopez@scj.gov.co::6adae703-19ca-40da-a3c7-d7c8cfbd823a"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Lopez Coronado" refreshedDate="45782.591219212962" createdVersion="8" refreshedVersion="8" minRefreshableVersion="3" recordCount="63" xr:uid="{A888CEE6-DE49-4BB2-814D-B1F56B195B32}">
  <cacheSource type="worksheet">
    <worksheetSource ref="A1:H64" sheet="BASE"/>
  </cacheSource>
  <cacheFields count="9">
    <cacheField name="OBJETIVO ESTRATÉGICO " numFmtId="0">
      <sharedItems longText="1"/>
    </cacheField>
    <cacheField name="LINEA ESTRATÉGICA" numFmtId="0">
      <sharedItems count="18">
        <s v="OBJETIVO 2 - LINEA ESTATÉGICA 1"/>
        <s v="OBJETIVO 2 - LINEA ESTATÉGICA 5"/>
        <s v="OBJETIVO 3 - LINEA ESTATÉGICA 1"/>
        <s v="OBJETIVO 3 - LINEA ESTATÉGICA "/>
        <s v="OBJETIVO 3 - LINEA ESTATÉGICA 2"/>
        <s v="OBJETIVO 3 - LINEA ESTATÉGICA 3"/>
        <s v="OBJETIVO 4 - LINEA ESTRATÉGICA 1"/>
        <s v="OBJETIVO 4 - LINEA ESTRATÉGICA 2"/>
        <s v="OBJETIVO 4 - LINEA ESTRATÉGICA 3"/>
        <s v="OBJETIVO 4 - LINEA ESTRATÉGICA 4"/>
        <s v="OBJETIVO 5 - LINEA ESTRATÉGICA 1"/>
        <s v="OBJETIVO 5 - LINEA ESTRATÉGICA 2"/>
        <s v="OBJETIVO 5 - LINEA ESTRATÉGICA 3"/>
        <s v="OBJETIVO 6 - LINEA ESTRATÉGICA 2"/>
        <s v="OBJETIVO 6 - LINEA ESTRATÉGICA 3"/>
        <s v="OBJETIVO 6 - LINEA ESTRATÉGICA 4"/>
        <s v="OBJETIVO 6 - LINEA ESTRATÉGICA 5"/>
        <s v="OBJETIVO 6 - LINEA ESTRATÉGICA 6"/>
      </sharedItems>
    </cacheField>
    <cacheField name="DESCRIPCION DE LA LINEA" numFmtId="0">
      <sharedItems/>
    </cacheField>
    <cacheField name="META " numFmtId="0">
      <sharedItems containsString="0" containsBlank="1" containsNumber="1" containsInteger="1" minValue="1" maxValue="1"/>
    </cacheField>
    <cacheField name="ACTIVIDAD" numFmtId="0">
      <sharedItems longText="1"/>
    </cacheField>
    <cacheField name="PONDERACION" numFmtId="9">
      <sharedItems containsSemiMixedTypes="0" containsString="0" containsNumber="1" minValue="0.05" maxValue="1"/>
    </cacheField>
    <cacheField name="RESPONSABLE " numFmtId="0">
      <sharedItems/>
    </cacheField>
    <cacheField name="Cumplimiento Trimestral de la línea estratégica" numFmtId="9">
      <sharedItems containsSemiMixedTypes="0" containsString="0" containsNumber="1" minValue="0" maxValue="1"/>
    </cacheField>
    <cacheField name="CUMPLIMIENTO NORMALIZADO" numFmtId="9">
      <sharedItems containsSemiMixedTypes="0" containsString="0" containsNumb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Lopez Coronado" refreshedDate="45797.446857407405" createdVersion="8" refreshedVersion="8" minRefreshableVersion="3" recordCount="26" xr:uid="{0B8B594C-7A36-445A-932C-A81F393EF102}">
  <cacheSource type="worksheet">
    <worksheetSource ref="A2:F28" sheet="RESUMEN DE CUMPLIMIENTO"/>
  </cacheSource>
  <cacheFields count="6">
    <cacheField name="LINEA ESTRATÉGICA" numFmtId="0">
      <sharedItems count="26">
        <s v="OBJETIVO 1 - LINEA ESTRATÉGICA 1"/>
        <s v="OBJETIVO 1 - LINEA ESTRATÉGICA 2"/>
        <s v="OBJETIVO 1 - LINEA ESTRATÉGICA 3"/>
        <s v="OBJETIVO 2 - LINEA ESTATÉGICA 1"/>
        <s v="OBJETIVO 2 - LINEA ESTATÉGICA 2"/>
        <s v="OBJETIVO 2 - LINEA ESTATÉGICA 3"/>
        <s v="OBJETIVO 2 - LINEA ESTATÉGICA 4"/>
        <s v="OBJETIVO 2 - LINEA ESTATÉGICA 5"/>
        <s v="OBJETIVO 3 - LINEA ESTATÉGICA 1"/>
        <s v="OBJETIVO 3 - LINEA ESTATÉGICA 2"/>
        <s v="OBJETIVO 3 - LINEA ESTATÉGICA 3"/>
        <s v="OBJETIVO 4 - LINEA ESTRATÉGICA 1"/>
        <s v="OBJETIVO 4 - LINEA ESTRATÉGICA 2"/>
        <s v="OBJETIVO 4 - LINEA ESTRATÉGICA 3"/>
        <s v="OBJETIVO 4 - LINEA ESTRATÉGICA 4"/>
        <s v="OBJETIVO 4 - LINEA ESTRATÉGICA 5"/>
        <s v="OBJETIVO 5 - LINEA ESTRATÉGICA 1"/>
        <s v="OBJETIVO 5 - LINEA ESTRATÉGICA 2"/>
        <s v="OBJETIVO 5 - LINEA ESTRATÉGICA 3"/>
        <s v="OBJETIVO 5 - LINEA ESTRATÉGICA 4"/>
        <s v="OBJETIVO 6- LINEA ESTRATÉGICA 1."/>
        <s v="OBJETIVO 6 - LINEA ESTRATÉGICA 2"/>
        <s v="OBJETIVO 6 - LINEA ESTRATÉGICA 3"/>
        <s v="OBJETIVO 6 - LINEA ESTRATÉGICA 4"/>
        <s v="OBJETIVO 6 - LINEA ESTRATÉGICA 5"/>
        <s v="OBJETIVO 6 - LINEA ESTRATÉGICA 6"/>
      </sharedItems>
    </cacheField>
    <cacheField name="DESCRIPCIÓN DE LA LÍNEA" numFmtId="0">
      <sharedItems/>
    </cacheField>
    <cacheField name="PONDERACIÓN AJUSTADA SEGÚN ACTIVIDADES PROGRAMADAS PARA EL TRIMESTRE" numFmtId="9">
      <sharedItems containsMixedTypes="1" containsNumber="1" minValue="0.5" maxValue="1"/>
    </cacheField>
    <cacheField name="SUMATORIA CUMPLIMIENTO PONDERADO " numFmtId="9">
      <sharedItems containsMixedTypes="1" containsNumber="1" minValue="0" maxValue="1"/>
    </cacheField>
    <cacheField name="CUMPLIMIENTO PONDERADO POR LÍNEA" numFmtId="9">
      <sharedItems containsMixedTypes="1" containsNumber="1" minValue="0" maxValue="1"/>
    </cacheField>
    <cacheField name="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Elaboración de herramientas de análisis de información y documentos estratégicos que contribuyen a la toma de decisión agiles y oportunas en los procesos misionales bajo una lógica de comprensión integral de territorio"/>
    <n v="1"/>
    <s v="Realizar documentos de análisis en materia de seguridad, convivencia y justicia, que sean insumo para la toma de decisiones."/>
    <n v="0.5"/>
    <s v="Oficina de Análisis de Información y Estudios Estratégicos"/>
    <n v="0.5"/>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_x000a_Elaboración de herramientas de análisis de información y documentos estratégicos que contribuyen a la toma de decisión agiles y oportunas en los procesos misionales bajo una lógica de comprensión integral de territorio"/>
    <m/>
    <s v="Generar un boletin mensual de los principales indicadores de seguridad, convivencia y acceso a la justicia"/>
    <n v="0.2"/>
    <s v="Oficina de Análisis de Información y Estudios Estratégicos"/>
    <n v="0.2"/>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_x000a_Elaboración de herramientas de análisis de información y documentos estratégicos que contribuyen a la toma de decisión agiles y oportunas en los procesos misionales bajo una lógica de comprensión integral de territorio"/>
    <m/>
    <s v="Desarrollar  herramientas de análisis y visualización de datos en materia de seguridad, convivencia y justicia."/>
    <n v="0.3"/>
    <s v="Oficina de Análisis de Información y Estudios Estratégicos"/>
    <n v="0.3"/>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1"/>
    <s v="_x000a_Construcción de un modelo de gobernanza de la seguridad en Bogotá Región que optimice recursos y capacidades para el abordaje conjunto de fenómenos asociados a la seguridad y la convivencia."/>
    <m/>
    <s v="Ejecutar el 100% de los recursos requeridos  en el marco de las solicitudes recibidas de los organismos de seguridad en materia de bienestar y reconocimiento, con el cumplimiento de requisitos según la programacion del PAA  "/>
    <n v="0.5"/>
    <s v="Subsecretaría de Inversiones y Fortalecimiento de Capacidades Operativas"/>
    <n v="0.5"/>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n v="1"/>
    <s v="1. Entregar a la PPL recluida en CDT del Distrito, bienes y servicios destinados para su atención integral."/>
    <n v="0.11"/>
    <s v="Subsecretaría de Acceso a la Justicia"/>
    <n v="0"/>
    <n v="0"/>
  </r>
  <r>
    <s v="OBJETIVO ESTRATÉGICO N°3: Formalizar el sistema distrital de justicia con enfoque restaurativo en Bogotá, que articule los actores públicos, comunitarios y sociales en el marco de una justicia que resuelve, restaura y reintegra.  "/>
    <x v="3"/>
    <s v="1_x000a_Implementación del modelo de gestión carcelaria restaurativo para la Cárcel Distrital, el Centro Especial de Reclusión y Casa Libertad"/>
    <m/>
    <s v="Vincular  adultos pospenados y posegresados al programa casa libertad para la generación de oportunidades de inclusión social y productiva desde la disminución de factores de riesgo frente al delito"/>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 Elaborar trimestralmente un (1) informe sobre la gestión de articulación con las autoridades para el ingreso de casos a los programas y estrategias a cargo de la Dirección."/>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Implementación del modelo de gestión carcelaria restaurativo para la Cárcel Distrital, el Centro Especial de Reclusión y Casa Libertad"/>
    <m/>
    <s v="Elaborar el Modelo de atención para el Programa que acompaña las Sanciones privativas y no privativas de la libertad en el marco del Sistema de Responsabilidad Penal para Adolescentes"/>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Implementación del modelo de gestión carcelaria restaurativo para la Cárcel Distrital, el Centro Especial de Reclusión y Casa Libertad"/>
    <m/>
    <s v="Realizar jornadas de socialización de los programas de la Dirección con los actores y/o autoridades del SRPA"/>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Brindar el servicio de atención en salud primaria (medicina general, odontología general y psicología de primer nivel) a las Personas Privadas de la Libertad de la Cárcel Distrital"/>
    <n v="0.11"/>
    <s v="Subsecretaría de Acceso a la Justicia"/>
    <n v="0"/>
    <n v="0"/>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2Ejecutar requisas dentro de la Cárcel Distrital por parte del Cuerpo de Custodia y Vigilancia para detectar elementos prohibidos dentro de los pabellones"/>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Brindar el servicio de atención en salud primaria (medicina general, odontología general y psicología de primer nivel) a las Personas Privadas de la Libertad del Centro Especial de Reclusión (CER)._x000a_"/>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4"/>
    <s v="_x000a_Mejoramiento de la gestión contractual y la capacidad de respuesta frente a las necesidades de dotación y de infraestructura de clientes internos y externos"/>
    <n v="1"/>
    <s v="Realizar seguimiento a la correcta ejecucion de  los contratos de obras e interventoría a cargo de la Dirección de Bienes."/>
    <n v="1"/>
    <s v="Subsecretaría de Inversiones y Fortalecimiento de Capacidades Operativas"/>
    <n v="1"/>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n v="1"/>
    <s v="Diseñar e implementar una estrategia  para la estructuración de la Red de Organizaciones Sociales para la Convivencia (El Cuento es Convivir)"/>
    <n v="0.33"/>
    <s v="Subsecretaría de Acceso a la Justicia"/>
    <n v="0.33"/>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m/>
    <s v="Diseñar e implementar un modelo de relacionamiento con todos los actores de justicia centrado en la gestión de capacidades"/>
    <n v="0.33"/>
    <s v="Subsecretaría de Acceso a la Justicia"/>
    <n v="0.33"/>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m/>
    <s v="Diseñar e implementar un modelo de atención en Casas de Justicia orientado a resolver las necesidades de justicia de la ciudad en el Sistema Distrital de Justicia"/>
    <n v="0.34"/>
    <s v="Subsecretaría de Acceso a la Justicia"/>
    <n v="0.20400000000000001"/>
    <n v="0.6"/>
  </r>
  <r>
    <s v="OBJETIVO ESTRATÉGICO N° 4: Fortalecer la estructura y las capacidades del modelo operativo de seguridad y emergencias para optimizar la toma de decisiones, la predicción y la respuesta coordinada, eficiente y eficaz a incidentes en la ciudad de Bogotá"/>
    <x v="6"/>
    <s v="_x000a_Incorporación de técnicas de analítica de datos, con estándares de ciberseguridad y seguridad de la información por medio del diseño de modelos descriptivos"/>
    <n v="1"/>
    <s v=" Formular un plan de analítica de datos para el sistema del Centro de Comando, Control y Computo - C4."/>
    <n v="1"/>
    <s v="Oficina Centro de Comando, Control, comunicaciones y Cómputo-C4"/>
    <n v="0"/>
    <n v="0"/>
  </r>
  <r>
    <s v="OBJETIVO ESTRATÉGICO N° 4: Fortalecer la estructura y las capacidades del modelo operativo de seguridad y emergencias para optimizar la toma de decisiones, la predicción y la respuesta coordinada, eficiente y eficaz a incidentes en la ciudad de Bogotá"/>
    <x v="7"/>
    <s v="_x000a_Evolución integral del modelo operacional y de los procesos estratégicos y de apoyo del C4"/>
    <n v="1"/>
    <s v=" Implementar un sistema de procesamiento y almacenamiento de video del SVV."/>
    <n v="0.5"/>
    <s v="Oficina Centro de Comando, Control, comunicaciones y Cómputo-C4"/>
    <n v="0.5"/>
    <n v="1"/>
  </r>
  <r>
    <s v="OBJETIVO ESTRATÉGICO N° 4: Fortalecer la estructura y las capacidades del modelo operativo de seguridad y emergencias para optimizar la toma de decisiones, la predicción y la respuesta coordinada, eficiente y eficaz a incidentes en la ciudad de Bogotá"/>
    <x v="7"/>
    <s v="_x000a_Evolución integral del modelo operacional y de los procesos estratégicos y de apoyo del C4"/>
    <m/>
    <s v="Formular el plan para incrementar la cobertura del sistema de video vigilancia del C4.​"/>
    <n v="0.5"/>
    <s v="Oficina Centro de Comando, Control, comunicaciones y Cómputo-C4"/>
    <n v="0.5"/>
    <n v="1"/>
  </r>
  <r>
    <s v="OBJETIVO ESTRATÉGICO N° 4: Fortalecer la estructura y las capacidades del modelo operativo de seguridad y emergencias para optimizar la toma de decisiones, la predicción y la respuesta coordinada, eficiente y eficaz a incidentes en la ciudad de Bogotá"/>
    <x v="8"/>
    <s v="_x000a_Descentralización de la operación del sistema C4"/>
    <n v="1"/>
    <s v=" Formular el proyecto para la implementación de cinco (5) C2 locales y seis (6) centros locales de monitoreo de videovigilancia. "/>
    <n v="1"/>
    <s v="Oficina Centro de Comando, Control, comunicaciones y Cómputo-C4"/>
    <n v="1"/>
    <n v="1"/>
  </r>
  <r>
    <s v="OBJETIVO ESTRATÉGICO N° 4: Fortalecer la estructura y las capacidades del modelo operativo de seguridad y emergencias para optimizar la toma de decisiones, la predicción y la respuesta coordinada, eficiente y eficaz a incidentes en la ciudad de Bogotá"/>
    <x v="9"/>
    <s v="_x000a_Articulación e integración con las agencias y entidades externas para mejorar la respuesta distrital a la demanda de servicios de los ciudadanos"/>
    <n v="1"/>
    <s v="Desarrollar documento del sistema de gestión para vincular nuevas entidades públicas y/o privadas como agencias o colaboradores que sumen valor al sistema de emergencias, y que describa los requisitos mínimos y condiciones para integrarse con el C4."/>
    <n v="1"/>
    <s v="Oficina Centro de Comando, Control, comunicaciones y Cómputo-C4"/>
    <n v="1"/>
    <n v="1"/>
  </r>
  <r>
    <s v="OBJETIVO ESTRATÉGICO N° 5: Mejorar la gestión y la eficiencia organizacional, para el fortalecimiento de las capacidades de los organismos de vigilancia policial, funciones militares y otras de apoyo a la seguridad, la convivencia y justicia de Bogotá."/>
    <x v="10"/>
    <s v="_x000a_ Implementación y optimización de herramientas tecnológicas para la gestión administrativa y el aprovechamiento del ciclo de vida útil de los bienes de la secretaría dispuestos para la operación de l"/>
    <n v="1"/>
    <s v="1. Adelantar un plan de trabajo para el desarrollo tecnológico de las herramientas requeridas para la administración de los bienes de la SDSCJ  por la Subsecretaría de Inversiones con la Dirección de tecnologías y sistemas de información.  "/>
    <n v="1"/>
    <s v="Subsecretaría de Inversiones y Fortalecimiento de Capacidades Operativas"/>
    <n v="0"/>
    <n v="0"/>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n v="1"/>
    <s v="1. Elaborar dentro de los plazos establecidos  los estudios previos para el fortalecimento de las capacidades operativas de los organismos de seguridad, Convivencia  y justicia del distrito, de acuerdo con los requerimientos debidamente allegados "/>
    <n v="0.13"/>
    <s v="Subsecretaría de Inversiones y Fortalecimiento de Capacidades Operativas"/>
    <n v="0.13"/>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2. Realizar mesas de seguimiento mensuales al interior de la Dirección de Operaciones, para revisar el avance en los procesos de contratación y de novedades contractuales radicados a la dependencia. "/>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3. Realizar un reporte mensual a los Supervisores de los contratos de unidad ejecutara No. 2 con la información de los contratos que requieren liquidación y/o cierre de expediente."/>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4. Realizar reporte mensual a las dependencias informando el avance en la radicación de los procesos de contratación, para el cumplimiento del Plan Anual de Adquisiciones. "/>
    <n v="0.13"/>
    <s v="Subsecretaría de Inversiones y Fortalecimiento de Capacidades Operativas"/>
    <n v="0.13"/>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2. Verificar el cumplimiento de los requisitos establecidos en el manual de supervisión e interventoría  a una muestra del 50% de los contratos en ejecución asignados a la Dirección de Bienes diferentes a OPS con el fin de tomar las medidas correctivas  necesarias"/>
    <n v="0.13"/>
    <s v="Subsecretaría de Inversiones y Fortalecimiento de Capacidades Operativas"/>
    <n v="6.8561999999999998E-2"/>
    <n v="0.52739999999999998"/>
  </r>
  <r>
    <s v="OBJETIVO ESTRATÉGICO N° 5: Mejorar la gestión y la eficiencia organizacional, para el fortalecimiento de las capacidades de los organismos de vigilancia policial, funciones militares y otras de apoyo a la seguridad, la convivencia y justicia de Bogotá."/>
    <x v="12"/>
    <s v="_x000a_Fortalecimiento de los procesos y los procedimientos para la definición de requisitos de inversión en capacidades de los organismos de seguridad de la ciudad"/>
    <n v="1"/>
    <s v="2. Realizar  2 jornadas de socialización a los clientes internos y externos frente al diligenciamiento del Requerimiento solicitud bienes y servicios gestionados por la Subsecretaría de Inversiones y Fortalecimiento de Capacidades Operativas F-GCT-1153"/>
    <n v="0.5"/>
    <s v="Subsecretaría de Inversiones y Fortalecimiento de Capacidades Operativas"/>
    <n v="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n v="1"/>
    <s v="1. Realizar semestre vencido la publicación del informe de austeridad en el gasto público "/>
    <n v="0.06"/>
    <s v="Subsecretaría de Gestión Institucional"/>
    <n v="0"/>
    <n v="0"/>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Realizar seguimiento mensual al plan anual de adquisiciones de la Secretaría Distrital de Seguridad, Convivencia y Justicia, con el objetivo de generar puntos de control y alarmas en la contratación de inversión y funcionamiento de la entidad."/>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3.  Realizar Mesas Técnicas de seguimiento al Plan Anual de Adquisiciones y Ejecución de Proyectos, con el objetivo de generar puntos de control y articular a las dependencias."/>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Gestionar los requerimientos tecnológicos recibidos de las dependencias a través de mesa de servicio de TI, conforme al procedimiento definido para esto."/>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3. Mantener la disponibilidad de las soluciones tecnológicas de la Entidad a cargo de la DTSI, con el apoyo de herramientas de monitoreo para permitir que la información y los servicios se mantengan operativos cuando seán requeridos por los procesos de la Entidad. "/>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1. Realizar capacitaciones a contratistas y supervisores sobre cargue de documentos en el SECOP II y supervisión e interventoría. "/>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Socializar mediante comunicación las líneas contractuales señalando la aplicación del manual de contratación y el manual de supervisión e interventoría, así como la guía de supervisión. "/>
    <n v="0.05"/>
    <s v="Subsecretaría de Gestión Institucional"/>
    <n v="0.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4.Responder  oportunamente las acciones judiciales y extrajudiciales  notificadas en la Secretaría Distrital de Seguridad, Convivencia y Justicia"/>
    <n v="0.05"/>
    <s v="Subsecretaría de Gestión Institucional"/>
    <n v="0.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6. Impulsar oportunamente los procesos disciplinarios en etapa de juzgamiento"/>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1. Alertamiento a las áreas a través del seguimiento a la ejecución presupuestal del rubro de funcionamiento, servicios personales y bienes y servicios."/>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n v="1"/>
    <s v="1. Desarrollar e implementar planes de gerencia en los componentes de inversión."/>
    <n v="0.08"/>
    <s v="Oficina Asesora de Planeación"/>
    <n v="0"/>
    <n v="0"/>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3. Realizar el envío del 100% de los reportes solicitados, sobre los productos de la SDSCJ en los Planes de Acción respecto a las Políticas Públicas Distritales."/>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4. Realizar el reporte semestral de la Política pública distital de Seguridad Convivencia y Justicia  PPDSCJ y Construción de Paz y Reconciliación CPR"/>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5. Consolidar trimestralmente el reporte del PISCCJ"/>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6. Completar la actualización del 100 %  de los documentos del SGC."/>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7.Ejecutar cronograma plan de sostenibilidad MIPG"/>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8. Implementar el plan de continuidad del negocio  en la SDSCJ"/>
    <n v="0.08"/>
    <s v="Oficina Asesora de Planeación"/>
    <n v="0.08"/>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9. Monitorear trimestralmente el plan de ejecución anual del PTEP"/>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12. Ejecutar Plan de trabajo para Optimizar la administración del Sistema del Cuidado y Servicios Sociales. PSCSS"/>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1. Ejecutar el Plan Anual de Auditoría aprobado para la vigencia en términos de oportunidad y calidad, fortaleciendo así el Sistema de Control Interno de la entidad."/>
    <n v="7.0000000000000007E-2"/>
    <s v="Oficina de Control Interno"/>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_x000a_2. Impulsar  los procesos disciplinarios que se encuentren activos en la OCDI."/>
    <n v="7.0000000000000007E-2"/>
    <s v="Oficina de Control Disciplinario Interno"/>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n v="1"/>
    <s v="1. Ejecutar y hacer segimiento  al Plan Estratégico de Talento Humano."/>
    <n v="0.12"/>
    <s v="Subsecretaría de Gestión Institucional"/>
    <n v="0.1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2. Realizar reportes de seguimiento de las actividades orientadas al cumplimiento de las políticas distritales transversales a la Dirección de Gestión Humana."/>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3. Realizar la ejecución y seguimiento al Plan Institucional de Capacitación, basado en las necesidades identificadas en cada una de las áreas_x000a_"/>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4. Ejecutar y hacer seguimiento al Plan Anual de Vacantes"/>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5.Ejecutar y hacer seguimiento al Plan de Previsión de necesidades_x000a_​"/>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6. Ejecutar y hacer seguimiento del Plan de Bienestar e Incentivos Institucionales "/>
    <n v="0.11"/>
    <s v="Subsecretaría de Gestión Institucional"/>
    <n v="7.3333333333333348E-2"/>
    <n v="0.66666666666666674"/>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7. Ejecutar y hacer seguimiento al Plan de Trabajo Anual en Seguridad y Salud en el Trabajo"/>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2. Realizar el seguimiento a la actualización de los instrumentos archivísticos de la SCJ"/>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6"/>
    <s v="_x000a_Contribución a la conservación del medio ambiente y la mitigación del cambio climático mediante la planeación, prevención, intervención y articulación interinstitucional"/>
    <m/>
    <s v="11. Realizar el reporte de los requerimientos formulados por los entes de control, en cumplimiento de la normatividad ambiental vigente."/>
    <n v="0.5"/>
    <s v="Oficinas Despacho"/>
    <n v="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n v="1"/>
    <s v="1. Diseñar e implementar cinco (5) campañas estratégicas de comunicación externa."/>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2. Diseñar e implementar cuatro (4) campañas estrategicas de comunicación interna."/>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3. Aumentar el 32% del total de seguidores en las redes sociales de la entidad frente a la vigencia anterior"/>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4. Entregar el 95% de los productos de comunicación internos y externos, solicitados a la OAC, a través del formato 571."/>
    <n v="0.25"/>
    <s v="Oficina Asesora de Comunicaciones"/>
    <n v="0.25"/>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s v="Diseño e implementación de intervenciones formativas mediante el uso de metodologías diferenciales y herramientas innovadoras que contribuyan a la transformación de comportamientos contrarios a la convivencia.  "/>
    <s v="SIN PROGRAMACIÓN EN EL TRIMESTRE"/>
    <s v="SIN PROGRAMACIÓN EN EL TRIMESTRE"/>
    <s v="SIN PROGRAMACIÓN EN EL TRIMESTRE"/>
    <s v="SUBSECRETARÍA DE SEGURIDAD"/>
  </r>
  <r>
    <x v="1"/>
    <s v="Ampliación de la cobertura y la sostenibilidad para la orientación en gestión de medidas correctivas mediante la implementación del portafolio de servicios a la ciudadanía"/>
    <s v="SIN PROGRAMACIÓN EN EL TRIMESTRE"/>
    <s v="SIN PROGRAMACIÓN EN EL TRIMESTRE"/>
    <s v="SIN PROGRAMACIÓN EN EL TRIMESTRE"/>
    <s v="SUBSECRETARÍA DE SEGURIDAD"/>
  </r>
  <r>
    <x v="2"/>
    <s v="Desarrollo de alianzas estratégicas entre actores institucionales y comunitarios para el fortalecimiento de liderazgos sociales y orientación técnica para la sostenibilidad de iniciativas de convivencia"/>
    <s v="SIN PROGRAMACIÓN EN EL TRIMESTRE"/>
    <s v="SIN PROGRAMACIÓN EN EL TRIMESTRE"/>
    <s v="SIN PROGRAMACIÓN EN EL TRIMESTRE"/>
    <s v="SUBSECRETARÍA DE SEGURIDAD"/>
  </r>
  <r>
    <x v="3"/>
    <s v="Elaboración de herramientas de análisis de información y documentos estratégicos que contribuyen a la toma de decisión agiles y oportunas en los procesos misionales bajo una lógica de comprensión integral de territorio"/>
    <n v="1"/>
    <n v="1"/>
    <n v="1"/>
    <s v="OFICINA DE ANÁLISIS DE INFORMACIÓN"/>
  </r>
  <r>
    <x v="4"/>
    <s v="Diseño, despliegue e implementación de un modelo de intervención territorial para la transformación de entornos problemáticos."/>
    <s v="SIN PROGRAMACIÓN EN EL TRIMESTRE"/>
    <s v="SIN PROGRAMACIÓN EN EL TRIMESTRE"/>
    <s v="SIN PROGRAMACIÓN EN EL TRIMESTRE"/>
    <s v="SUBSECRETARÍA DE SEGURIDAD"/>
  </r>
  <r>
    <x v="5"/>
    <s v="Fortalecimiento de la gestión comunitaria de la Seguridad y la Convivencia, con el fin de generar espacios donde los ciudadanos colaboren en la identificación de problemas y en la implementación de estrategias"/>
    <s v="SIN PROGRAMACIÓN EN EL TRIMESTRE"/>
    <s v="SIN PROGRAMACIÓN EN EL TRIMESTRE"/>
    <s v="SIN PROGRAMACIÓN EN EL TRIMESTRE"/>
    <s v="SUBSECRETARÍA DE SEGURIDAD"/>
  </r>
  <r>
    <x v="6"/>
    <s v="Desarrollo de un plan integral de mejoramiento de competencias para Gestores de Convivencia y estandarización de procedimientos, como elementos clave para optimizar la gestión de la convivencia y la seguridad en las comunidades."/>
    <s v="SIN PROGRAMACIÓN EN EL TRIMESTRE"/>
    <s v="SIN PROGRAMACIÓN EN EL TRIMESTRE"/>
    <s v="SIN PROGRAMACIÓN EN EL TRIMESTRE"/>
    <s v="SUBSECRETARÍA DE SEGURIDAD"/>
  </r>
  <r>
    <x v="7"/>
    <s v="Construcción de un modelo de gobernanza de la seguridad en Bogotá Región que optimice recursos y capacidades para el abordaje conjunto de fenómenos asociados a la seguridad y la convivencia."/>
    <n v="0.5"/>
    <n v="0.5"/>
    <n v="1"/>
    <s v="SUB. SEGURIDAD/ SUB. INVERSIONES"/>
  </r>
  <r>
    <x v="8"/>
    <s v="Implementación del modelo de gestión carcelaria restaurativo para la Cárcel Distrital, el Centro Especial de Reclusión y Casa Libertad"/>
    <n v="0.88"/>
    <n v="0.66"/>
    <n v="0.75"/>
    <s v="SUBSECRETARÍA DE ACCESO A LA JUSTICIA"/>
  </r>
  <r>
    <x v="9"/>
    <s v="Mejoramiento de la gestión contractual y la capacidad de respuesta frente a las necesidades de dotación y de infraestructura de clientes internos y externos"/>
    <n v="1"/>
    <n v="1"/>
    <n v="1"/>
    <s v="SUBSECRETARÍA DE INVERSIONES Y FORTALECIMIENTO"/>
  </r>
  <r>
    <x v="10"/>
    <s v="Traslado de las capacidades de las Comisarías de Familia que permitan activar la ruta de atención integral en casos de violencia en el contexto familiar"/>
    <n v="1"/>
    <n v="0.8640000000000001"/>
    <n v="0.8640000000000001"/>
    <s v="SUBSECRETARÍA DE ACCESO A LA JUSTICIA"/>
  </r>
  <r>
    <x v="11"/>
    <s v="Incorporación de técnicas de analítica de datos, con estándares de ciberseguridad y seguridad de la información por medio del diseño de modelos descriptivos"/>
    <n v="1"/>
    <n v="0"/>
    <n v="0"/>
    <s v="OFICINA CENTRO C4"/>
  </r>
  <r>
    <x v="12"/>
    <s v="Evolución integral del modelo operacional y de los procesos estratégicos y de apoyo del C4"/>
    <n v="1"/>
    <n v="1"/>
    <n v="1"/>
    <s v="OFICINA CENTRO C4"/>
  </r>
  <r>
    <x v="13"/>
    <s v="Descentralización de la operación del sistema C4"/>
    <n v="1"/>
    <n v="1"/>
    <n v="1"/>
    <s v="OFICINA CENTRO C4"/>
  </r>
  <r>
    <x v="14"/>
    <s v="Articulación e integración con las agencias y entidades externas para mejorar la respuesta distrital a la demanda de servicios de los ciudadanos"/>
    <n v="1"/>
    <n v="1"/>
    <n v="1"/>
    <s v="OFICINA CENTRO C4"/>
  </r>
  <r>
    <x v="15"/>
    <s v="Avance en el cumplimiento de estándares y buenas prácticas de gestión de incidentes para alcanzar un nivel superior y continuar siendo referente regional"/>
    <s v="SIN PROGRAMACIÓN EN EL TRIMESTRE"/>
    <s v="SIN PROGRAMACIÓN EN EL TRIMESTRE"/>
    <s v="SIN PROGRAMACIÓN EN EL TRIMESTRE"/>
    <s v="OFICINA CENTRO C4"/>
  </r>
  <r>
    <x v="16"/>
    <s v=" Implementación y optimización de herramientas tecnológicas para la gestión administrativa y el aprovechamiento del ciclo de vida útil de los bienes de la secretaría dispuestos para la operación de l"/>
    <n v="1"/>
    <n v="0"/>
    <n v="0"/>
    <s v="SUBSECRETARÍA DE INVERSIONES Y FORTALECIMIENTO"/>
  </r>
  <r>
    <x v="17"/>
    <s v="Mejoramiento de la gestión contractual y la capacidad de respuesta frente a las necesidades de dotación y de infraestructura de clientes internos y externos"/>
    <n v="0.75"/>
    <n v="0.68856200000000001"/>
    <n v="0.91808266666666671"/>
    <s v="SUBSECRETARÍA DE INVERSIONES Y FORTALECIMIENTO"/>
  </r>
  <r>
    <x v="18"/>
    <s v="Fortalecimiento de los procesos y los procedimientos para la definición de requisitos de inversión en capacidades de los organismos de seguridad de la ciudad"/>
    <n v="0.5"/>
    <n v="0.5"/>
    <n v="1"/>
    <s v="SUBSECRETARÍA DE INVERSIONES Y FORTALECIMIENTO"/>
  </r>
  <r>
    <x v="19"/>
    <s v="Estructuración e implementación de mecanismos para la articulación de los Fondos de Desarrollo Local que permitan la optimización de recursos presupuestales y el fortalecimiento de capacidades en función de la Convivencia, Seguridad y justicia. "/>
    <s v="SIN PROGRAMACIÓN EN EL TRIMESTRE"/>
    <s v="SIN PROGRAMACIÓN EN EL TRIMESTRE"/>
    <s v="SIN PROGRAMACIÓN EN EL TRIMESTRE"/>
    <s v="OFICINA ASESORA DE PLANEACIÓN"/>
  </r>
  <r>
    <x v="20"/>
    <s v=" Desarrollo e implementación del rediseño de la estructura organizacional para optimizar la planeación de recursos, procesos, talento humano, tecnología y relación con el ciudadano, bajo un modelo de gestión basado en capacidades"/>
    <s v="SIN PROGRAMACIÓN EN EL TRIMESTRE EN EL AÑO"/>
    <s v="SIN PROGRAMACIÓN EN EL TRIMESTRE EN EL AÑO"/>
    <s v="SIN PROGRAMACIÓN EN EL TRIMESTRE EN EL AÑO"/>
    <s v="SIN RESPONSABLE ASGINADO"/>
  </r>
  <r>
    <x v="21"/>
    <s v="Fortalecimiento de la gestión contractual, financiera, documental, del talento humano y de las tecnologías y sistemas de información a través de acciones articuladas que aseguren la eficiencia operativa y el alcance de los objetivos estratégicos."/>
    <n v="0.58000000000000007"/>
    <n v="0.52"/>
    <n v="0.89655172413793094"/>
    <s v="SUBSECRETARÍA DE GESTIÓN INSTITUCIONAL"/>
  </r>
  <r>
    <x v="22"/>
    <s v=" Transformación organizacional inteligente y adaptativa, mediante la gestión del conocimiento y la innovación, optimizando procesos con la adopción de prácticas de agilidad organizacional y del MIPG "/>
    <n v="0.79000000000000026"/>
    <n v="0.71000000000000019"/>
    <n v="0.89873417721518978"/>
    <s v="OFICINA ASESORA DE PLANEACIÓN/OCI/OCDI"/>
  </r>
  <r>
    <x v="23"/>
    <s v=" Fortalecimiento de las competencias del talento humano para el logro de los objetivos institucionales, afianzando el sentido de pertenencia, la gestión del cambio y la mejora en la prestación de los servicios de la entidad"/>
    <n v="0.8899999999999999"/>
    <n v="0.85333333333333328"/>
    <n v="0.95880149812734083"/>
    <s v="SUBSECRETARÍA DE GESTIÓN INSTITUCIONAL"/>
  </r>
  <r>
    <x v="24"/>
    <s v="Contribución a la conservación del medio ambiente y la mitigación del cambio climático mediante la planeación, prevención, intervención y articulación interinstitucional"/>
    <n v="0.5"/>
    <n v="0.5"/>
    <n v="1"/>
    <s v="OFICINA ASESORA DE PLANEACIÓN"/>
  </r>
  <r>
    <x v="25"/>
    <s v="Consolidación de la comunicación interna y externa como herramienta clave para posicionar los servicios y programas de la SDSCJ, implementando estrategias para el posicionamiento institucional y  y fortalecimiento de la imagen corporativa"/>
    <n v="1"/>
    <n v="1"/>
    <n v="1"/>
    <s v="OFICINA ASESORA DE COMUNICACION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352F954-6FD5-4FCB-A96F-0AB164BCCBB6}" name="TablaDinámica1" cacheId="0" applyNumberFormats="0" applyBorderFormats="0" applyFontFormats="0" applyPatternFormats="0" applyAlignmentFormats="0" applyWidthHeightFormats="1" dataCaption="Valores" updatedVersion="8" minRefreshableVersion="3" useAutoFormatting="1" itemPrintTitles="1" createdVersion="8" indent="0" multipleFieldFilters="0">
  <location ref="A3:B22" firstHeaderRow="1" firstDataRow="1" firstDataCol="1"/>
  <pivotFields count="9">
    <pivotField showAll="0"/>
    <pivotField axis="axisRow" dataField="1" showAll="0">
      <items count="19">
        <item x="0"/>
        <item x="1"/>
        <item x="3"/>
        <item x="2"/>
        <item x="4"/>
        <item x="5"/>
        <item x="6"/>
        <item x="7"/>
        <item x="8"/>
        <item x="9"/>
        <item x="10"/>
        <item x="11"/>
        <item x="12"/>
        <item x="13"/>
        <item x="14"/>
        <item x="15"/>
        <item x="16"/>
        <item x="17"/>
        <item t="default"/>
      </items>
    </pivotField>
    <pivotField showAll="0"/>
    <pivotField showAll="0"/>
    <pivotField showAll="0"/>
    <pivotField numFmtId="9" showAll="0"/>
    <pivotField showAll="0"/>
    <pivotField numFmtId="9" showAll="0"/>
    <pivotField numFmtId="9" showAll="0"/>
  </pivotFields>
  <rowFields count="1">
    <field x="1"/>
  </rowFields>
  <rowItems count="19">
    <i>
      <x/>
    </i>
    <i>
      <x v="1"/>
    </i>
    <i>
      <x v="2"/>
    </i>
    <i>
      <x v="3"/>
    </i>
    <i>
      <x v="4"/>
    </i>
    <i>
      <x v="5"/>
    </i>
    <i>
      <x v="6"/>
    </i>
    <i>
      <x v="7"/>
    </i>
    <i>
      <x v="8"/>
    </i>
    <i>
      <x v="9"/>
    </i>
    <i>
      <x v="10"/>
    </i>
    <i>
      <x v="11"/>
    </i>
    <i>
      <x v="12"/>
    </i>
    <i>
      <x v="13"/>
    </i>
    <i>
      <x v="14"/>
    </i>
    <i>
      <x v="15"/>
    </i>
    <i>
      <x v="16"/>
    </i>
    <i>
      <x v="17"/>
    </i>
    <i t="grand">
      <x/>
    </i>
  </rowItems>
  <colItems count="1">
    <i/>
  </colItems>
  <dataFields count="1">
    <dataField name="Cuenta de LINEA ESTRATÉGICA"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764F709-2BD0-43F5-9AA9-7775E92282C9}"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30" firstHeaderRow="1" firstDataRow="1" firstDataCol="1"/>
  <pivotFields count="6">
    <pivotField axis="axisRow" dataField="1" showAll="0">
      <items count="27">
        <item x="0"/>
        <item x="1"/>
        <item x="2"/>
        <item x="3"/>
        <item x="4"/>
        <item x="5"/>
        <item x="6"/>
        <item x="7"/>
        <item x="8"/>
        <item x="9"/>
        <item x="10"/>
        <item x="11"/>
        <item x="12"/>
        <item x="13"/>
        <item x="14"/>
        <item x="15"/>
        <item x="16"/>
        <item x="17"/>
        <item x="18"/>
        <item x="19"/>
        <item x="21"/>
        <item x="22"/>
        <item x="23"/>
        <item x="24"/>
        <item x="25"/>
        <item x="20"/>
        <item t="default"/>
      </items>
    </pivotField>
    <pivotField showAll="0"/>
    <pivotField showAll="0"/>
    <pivotField showAll="0"/>
    <pivotField showAll="0"/>
    <pivotField showAll="0"/>
  </pivotFields>
  <rowFields count="1">
    <field x="0"/>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LINEA ESTRATÉGICA"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9" dT="2025-03-17T15:10:20.35" personId="{75454F92-C9C7-40F7-BCC3-85D9C7951E0D}" id="{4889E07B-D12B-4EBD-93E1-9DE22C1DFA2D}">
    <text>Toda la linea depende de la Dirección de Acción a la Justicia.</text>
  </threadedComment>
  <threadedComment ref="C61" dT="2025-03-17T15:17:28.19" personId="{75454F92-C9C7-40F7-BCC3-85D9C7951E0D}" id="{BA9F80EE-9725-4AD2-9EC5-E46CA0F0E06C}">
    <text>Todas las direcciones de la Subse aportan a esa linea</text>
  </threadedComment>
</ThreadedComments>
</file>

<file path=xl/threadedComments/threadedComment2.xml><?xml version="1.0" encoding="utf-8"?>
<ThreadedComments xmlns="http://schemas.microsoft.com/office/spreadsheetml/2018/threadedcomments" xmlns:x="http://schemas.openxmlformats.org/spreadsheetml/2006/main">
  <threadedComment ref="C30" dT="2025-03-17T15:10:20.35" personId="{75454F92-C9C7-40F7-BCC3-85D9C7951E0D}" id="{584BE934-B8AE-4656-8199-E5E29EAB6109}">
    <text>Toda la linea depende de la Dirección de Acción a la Justicia.</text>
  </threadedComment>
  <threadedComment ref="C52" dT="2025-03-17T15:17:28.19" personId="{75454F92-C9C7-40F7-BCC3-85D9C7951E0D}" id="{F64F50AE-BBAA-4C79-BE0D-B3D22D555E2B}">
    <text>Todas las direcciones de la Subse aportan a esa linea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14"/>
  <sheetViews>
    <sheetView showGridLines="0" tabSelected="1" topLeftCell="A5" zoomScale="55" zoomScaleNormal="55" zoomScaleSheetLayoutView="41" workbookViewId="0">
      <pane ySplit="8" topLeftCell="A37" activePane="bottomLeft" state="frozen"/>
      <selection activeCell="A5" sqref="A5"/>
      <selection pane="bottomLeft" activeCell="A38" sqref="A38"/>
    </sheetView>
  </sheetViews>
  <sheetFormatPr baseColWidth="10" defaultColWidth="14.85546875" defaultRowHeight="14.25" x14ac:dyDescent="0.2"/>
  <cols>
    <col min="1" max="1" width="44.28515625" style="3" customWidth="1"/>
    <col min="2" max="2" width="38.5703125" style="3" customWidth="1"/>
    <col min="3" max="3" width="35" style="3" customWidth="1"/>
    <col min="4" max="5" width="42.85546875" style="3" customWidth="1"/>
    <col min="6" max="6" width="40.7109375" style="3" customWidth="1"/>
    <col min="7" max="7" width="37.140625" style="3" customWidth="1"/>
    <col min="8" max="8" width="42" style="3" customWidth="1"/>
    <col min="9" max="9" width="28.28515625" style="3" customWidth="1"/>
    <col min="10" max="10" width="26.28515625" style="3" customWidth="1"/>
    <col min="11" max="13" width="30" style="3" customWidth="1"/>
    <col min="14" max="14" width="30" style="47" customWidth="1"/>
    <col min="15" max="15" width="30" style="3" customWidth="1"/>
    <col min="16" max="16" width="30" style="47" customWidth="1"/>
    <col min="17" max="17" width="28.42578125" style="45" customWidth="1"/>
    <col min="18" max="18" width="24.42578125" style="72" customWidth="1"/>
    <col min="19" max="19" width="32.28515625" style="72" customWidth="1"/>
    <col min="20" max="20" width="70.42578125" style="177" customWidth="1"/>
    <col min="21" max="21" width="29.7109375" style="3" customWidth="1"/>
    <col min="22" max="16384" width="14.85546875" style="3"/>
  </cols>
  <sheetData>
    <row r="1" spans="1:21" s="1" customFormat="1" ht="21" hidden="1" customHeight="1" x14ac:dyDescent="0.2">
      <c r="A1" s="1" t="s">
        <v>0</v>
      </c>
      <c r="C1" s="1" t="s">
        <v>1</v>
      </c>
      <c r="N1" s="263"/>
      <c r="P1" s="263"/>
      <c r="Q1" s="44"/>
      <c r="R1" s="71"/>
      <c r="S1" s="71"/>
      <c r="T1" s="168"/>
    </row>
    <row r="2" spans="1:21" s="1" customFormat="1" hidden="1" x14ac:dyDescent="0.2">
      <c r="A2" s="1" t="s">
        <v>2</v>
      </c>
      <c r="C2" s="1" t="s">
        <v>3</v>
      </c>
      <c r="N2" s="263"/>
      <c r="P2" s="263"/>
      <c r="Q2" s="44"/>
      <c r="R2" s="71"/>
      <c r="S2" s="71"/>
      <c r="T2" s="168"/>
    </row>
    <row r="3" spans="1:21" s="1" customFormat="1" hidden="1" x14ac:dyDescent="0.2">
      <c r="A3" s="1" t="s">
        <v>4</v>
      </c>
      <c r="C3" s="1" t="s">
        <v>5</v>
      </c>
      <c r="N3" s="263"/>
      <c r="P3" s="263"/>
      <c r="Q3" s="44"/>
      <c r="R3" s="71"/>
      <c r="S3" s="71"/>
      <c r="T3" s="168"/>
    </row>
    <row r="4" spans="1:21" s="1" customFormat="1" ht="29.25" hidden="1" customHeight="1" x14ac:dyDescent="0.2">
      <c r="A4" s="1" t="s">
        <v>6</v>
      </c>
      <c r="C4" s="1" t="s">
        <v>7</v>
      </c>
      <c r="N4" s="263"/>
      <c r="P4" s="263"/>
      <c r="Q4" s="44"/>
      <c r="R4" s="71"/>
      <c r="S4" s="71"/>
      <c r="T4" s="168"/>
    </row>
    <row r="5" spans="1:21" ht="43.9" customHeight="1" x14ac:dyDescent="0.35">
      <c r="A5" s="2"/>
      <c r="B5" s="8"/>
      <c r="C5" s="320" t="s">
        <v>8</v>
      </c>
      <c r="D5" s="320"/>
      <c r="E5" s="320"/>
      <c r="F5" s="320"/>
      <c r="G5" s="320"/>
      <c r="H5" s="320"/>
      <c r="I5" s="320"/>
      <c r="J5" s="320"/>
      <c r="K5" s="320"/>
      <c r="L5" s="320"/>
      <c r="M5" s="320"/>
      <c r="N5" s="320"/>
      <c r="O5" s="320"/>
      <c r="P5" s="320"/>
      <c r="Q5" s="6"/>
      <c r="R5" s="16"/>
      <c r="S5" s="16"/>
      <c r="T5" s="169" t="s">
        <v>9</v>
      </c>
      <c r="U5" s="71"/>
    </row>
    <row r="6" spans="1:21" ht="16.5" customHeight="1" x14ac:dyDescent="0.35">
      <c r="A6" s="4"/>
      <c r="B6" s="4"/>
      <c r="C6" s="54"/>
      <c r="D6" s="54"/>
      <c r="E6" s="54"/>
      <c r="F6" s="54"/>
      <c r="G6" s="54"/>
      <c r="H6" s="54"/>
      <c r="I6" s="54"/>
      <c r="J6" s="54"/>
      <c r="K6" s="54"/>
      <c r="L6" s="54"/>
      <c r="M6" s="54"/>
      <c r="N6" s="54"/>
      <c r="O6" s="54"/>
      <c r="P6" s="54"/>
      <c r="Q6" s="5"/>
      <c r="R6" s="15"/>
      <c r="S6" s="15"/>
      <c r="T6" s="170"/>
      <c r="U6" s="71"/>
    </row>
    <row r="7" spans="1:21" ht="16.5" customHeight="1" x14ac:dyDescent="0.35">
      <c r="A7" s="88"/>
      <c r="B7" s="89"/>
      <c r="C7" s="90"/>
      <c r="D7" s="90"/>
      <c r="E7" s="90"/>
      <c r="F7" s="90"/>
      <c r="G7" s="90"/>
      <c r="H7" s="90"/>
      <c r="I7" s="90"/>
      <c r="J7" s="90"/>
      <c r="K7" s="91"/>
      <c r="L7" s="91"/>
      <c r="M7" s="91"/>
      <c r="N7" s="91"/>
      <c r="O7" s="91"/>
      <c r="P7" s="92"/>
      <c r="Q7" s="93"/>
      <c r="R7" s="94"/>
      <c r="S7" s="94"/>
      <c r="T7" s="171"/>
      <c r="U7" s="71"/>
    </row>
    <row r="8" spans="1:21" ht="25.5" customHeight="1" x14ac:dyDescent="0.35">
      <c r="A8" s="95" t="s">
        <v>10</v>
      </c>
      <c r="B8" s="4"/>
      <c r="C8" s="321" t="s">
        <v>11</v>
      </c>
      <c r="D8" s="322"/>
      <c r="E8" s="322"/>
      <c r="F8" s="323"/>
      <c r="G8" s="96"/>
      <c r="H8" s="96"/>
      <c r="I8" s="96"/>
      <c r="J8" s="96"/>
      <c r="K8" s="97"/>
      <c r="L8" s="97"/>
      <c r="M8" s="97"/>
      <c r="N8" s="97"/>
      <c r="O8" s="97"/>
      <c r="P8" s="98"/>
      <c r="Q8" s="99"/>
      <c r="R8" s="100"/>
      <c r="S8" s="100"/>
      <c r="T8" s="172"/>
      <c r="U8" s="71"/>
    </row>
    <row r="9" spans="1:21" ht="15" customHeight="1" x14ac:dyDescent="0.35">
      <c r="A9" s="95"/>
      <c r="B9" s="101"/>
      <c r="C9" s="102"/>
      <c r="D9" s="102"/>
      <c r="E9" s="102"/>
      <c r="F9" s="102"/>
      <c r="G9" s="102"/>
      <c r="H9" s="102"/>
      <c r="I9" s="102"/>
      <c r="J9" s="102"/>
      <c r="K9" s="103"/>
      <c r="L9" s="103"/>
      <c r="M9" s="103"/>
      <c r="N9" s="103"/>
      <c r="O9" s="103"/>
      <c r="P9" s="104"/>
      <c r="Q9" s="105"/>
      <c r="R9" s="106"/>
      <c r="S9" s="106"/>
      <c r="T9" s="173"/>
      <c r="U9" s="87"/>
    </row>
    <row r="10" spans="1:21" ht="25.9" customHeight="1" x14ac:dyDescent="0.2">
      <c r="A10" s="235"/>
      <c r="B10" s="234"/>
      <c r="C10" s="315" t="s">
        <v>12</v>
      </c>
      <c r="D10" s="327" t="s">
        <v>13</v>
      </c>
      <c r="E10" s="327" t="s">
        <v>14</v>
      </c>
      <c r="F10" s="315" t="s">
        <v>15</v>
      </c>
      <c r="G10" s="315" t="s">
        <v>16</v>
      </c>
      <c r="H10" s="315" t="s">
        <v>17</v>
      </c>
      <c r="I10" s="315" t="s">
        <v>18</v>
      </c>
      <c r="J10" s="315" t="s">
        <v>19</v>
      </c>
      <c r="K10" s="315" t="s">
        <v>20</v>
      </c>
      <c r="L10" s="315"/>
      <c r="M10" s="315"/>
      <c r="N10" s="315"/>
      <c r="O10" s="315"/>
      <c r="P10" s="315"/>
      <c r="Q10" s="75"/>
      <c r="R10" s="107"/>
      <c r="S10" s="108"/>
      <c r="T10" s="313" t="s">
        <v>21</v>
      </c>
      <c r="U10" s="15"/>
    </row>
    <row r="11" spans="1:21" ht="18" x14ac:dyDescent="0.2">
      <c r="A11" s="236"/>
      <c r="B11" s="234"/>
      <c r="C11" s="316"/>
      <c r="D11" s="327"/>
      <c r="E11" s="327"/>
      <c r="F11" s="316"/>
      <c r="G11" s="316"/>
      <c r="H11" s="316"/>
      <c r="I11" s="316"/>
      <c r="J11" s="316"/>
      <c r="K11" s="316"/>
      <c r="L11" s="316"/>
      <c r="M11" s="316"/>
      <c r="N11" s="316"/>
      <c r="O11" s="316"/>
      <c r="P11" s="316"/>
      <c r="Q11" s="7"/>
      <c r="R11" s="17"/>
      <c r="S11" s="109"/>
      <c r="T11" s="314"/>
      <c r="U11" s="55"/>
    </row>
    <row r="12" spans="1:21" s="30" customFormat="1" ht="52.9" customHeight="1" x14ac:dyDescent="0.25">
      <c r="A12" s="237" t="s">
        <v>22</v>
      </c>
      <c r="B12" s="234" t="s">
        <v>23</v>
      </c>
      <c r="C12" s="316"/>
      <c r="D12" s="315"/>
      <c r="E12" s="315"/>
      <c r="F12" s="316"/>
      <c r="G12" s="316"/>
      <c r="H12" s="316"/>
      <c r="I12" s="316"/>
      <c r="J12" s="316"/>
      <c r="K12" s="164" t="s">
        <v>24</v>
      </c>
      <c r="L12" s="164" t="s">
        <v>25</v>
      </c>
      <c r="M12" s="164" t="s">
        <v>26</v>
      </c>
      <c r="N12" s="164" t="s">
        <v>27</v>
      </c>
      <c r="O12" s="164" t="s">
        <v>28</v>
      </c>
      <c r="P12" s="164" t="s">
        <v>29</v>
      </c>
      <c r="Q12" s="165" t="s">
        <v>30</v>
      </c>
      <c r="R12" s="166" t="s">
        <v>31</v>
      </c>
      <c r="S12" s="167" t="s">
        <v>32</v>
      </c>
      <c r="T12" s="314"/>
      <c r="U12" s="131" t="s">
        <v>33</v>
      </c>
    </row>
    <row r="13" spans="1:21" ht="129.75" customHeight="1" x14ac:dyDescent="0.2">
      <c r="A13" s="53" t="s">
        <v>34</v>
      </c>
      <c r="B13" s="11" t="s">
        <v>35</v>
      </c>
      <c r="C13" s="56">
        <v>1</v>
      </c>
      <c r="D13" s="213" t="s">
        <v>36</v>
      </c>
      <c r="E13" s="35">
        <v>1</v>
      </c>
      <c r="F13" s="12" t="s">
        <v>37</v>
      </c>
      <c r="G13" s="26" t="s">
        <v>38</v>
      </c>
      <c r="H13" s="23" t="s">
        <v>39</v>
      </c>
      <c r="I13" s="23" t="s">
        <v>40</v>
      </c>
      <c r="J13" s="57" t="s">
        <v>41</v>
      </c>
      <c r="K13" s="23">
        <v>450</v>
      </c>
      <c r="L13" s="58">
        <v>0</v>
      </c>
      <c r="M13" s="23">
        <v>142</v>
      </c>
      <c r="N13" s="23">
        <v>297</v>
      </c>
      <c r="O13" s="23">
        <v>450</v>
      </c>
      <c r="P13" s="59">
        <v>297</v>
      </c>
      <c r="Q13" s="81">
        <f>+P13/N13</f>
        <v>1</v>
      </c>
      <c r="R13" s="43">
        <f>+U13*E13</f>
        <v>1</v>
      </c>
      <c r="S13" s="126">
        <v>1</v>
      </c>
      <c r="T13" s="214" t="s">
        <v>559</v>
      </c>
      <c r="U13" s="85">
        <v>1</v>
      </c>
    </row>
    <row r="14" spans="1:21" s="30" customFormat="1" ht="129.75" customHeight="1" x14ac:dyDescent="0.25">
      <c r="A14" s="11" t="s">
        <v>34</v>
      </c>
      <c r="B14" s="11" t="s">
        <v>42</v>
      </c>
      <c r="C14" s="56">
        <v>1</v>
      </c>
      <c r="D14" s="10" t="s">
        <v>43</v>
      </c>
      <c r="E14" s="35">
        <v>1</v>
      </c>
      <c r="F14" s="12" t="s">
        <v>44</v>
      </c>
      <c r="G14" s="26" t="s">
        <v>38</v>
      </c>
      <c r="H14" s="23" t="s">
        <v>45</v>
      </c>
      <c r="I14" s="23" t="s">
        <v>40</v>
      </c>
      <c r="J14" s="57" t="s">
        <v>41</v>
      </c>
      <c r="K14" s="23">
        <v>23</v>
      </c>
      <c r="L14" s="58">
        <v>0</v>
      </c>
      <c r="M14" s="23">
        <v>10</v>
      </c>
      <c r="N14" s="23">
        <v>23</v>
      </c>
      <c r="O14" s="23">
        <v>0</v>
      </c>
      <c r="P14" s="60">
        <v>23</v>
      </c>
      <c r="Q14" s="81">
        <f t="shared" ref="Q14:Q21" si="0">+P14/N14</f>
        <v>1</v>
      </c>
      <c r="R14" s="43">
        <f t="shared" ref="R14:R56" si="1">+U14*E14</f>
        <v>1</v>
      </c>
      <c r="S14" s="126">
        <v>1</v>
      </c>
      <c r="T14" s="214" t="s">
        <v>560</v>
      </c>
      <c r="U14" s="85">
        <v>1</v>
      </c>
    </row>
    <row r="15" spans="1:21" s="30" customFormat="1" ht="129.75" customHeight="1" x14ac:dyDescent="0.25">
      <c r="A15" s="11" t="s">
        <v>34</v>
      </c>
      <c r="B15" s="11" t="s">
        <v>46</v>
      </c>
      <c r="C15" s="56">
        <v>1</v>
      </c>
      <c r="D15" s="10" t="s">
        <v>47</v>
      </c>
      <c r="E15" s="35">
        <v>1</v>
      </c>
      <c r="F15" s="12" t="s">
        <v>48</v>
      </c>
      <c r="G15" s="26" t="s">
        <v>38</v>
      </c>
      <c r="H15" s="23" t="s">
        <v>49</v>
      </c>
      <c r="I15" s="23" t="s">
        <v>40</v>
      </c>
      <c r="J15" s="57" t="s">
        <v>41</v>
      </c>
      <c r="K15" s="23">
        <v>1</v>
      </c>
      <c r="L15" s="58">
        <v>0</v>
      </c>
      <c r="M15" s="23">
        <v>0</v>
      </c>
      <c r="N15" s="23">
        <v>0</v>
      </c>
      <c r="O15" s="23">
        <v>1</v>
      </c>
      <c r="P15" s="60">
        <v>0</v>
      </c>
      <c r="Q15" s="85" t="s">
        <v>50</v>
      </c>
      <c r="R15" s="85" t="s">
        <v>50</v>
      </c>
      <c r="S15" s="85" t="s">
        <v>50</v>
      </c>
      <c r="T15" s="214" t="s">
        <v>51</v>
      </c>
      <c r="U15" s="85" t="s">
        <v>50</v>
      </c>
    </row>
    <row r="16" spans="1:21" ht="129.75" customHeight="1" x14ac:dyDescent="0.2">
      <c r="A16" s="19" t="s">
        <v>52</v>
      </c>
      <c r="B16" s="19" t="s">
        <v>53</v>
      </c>
      <c r="C16" s="324">
        <v>1</v>
      </c>
      <c r="D16" s="25" t="s">
        <v>54</v>
      </c>
      <c r="E16" s="27">
        <v>0.5</v>
      </c>
      <c r="F16" s="26" t="s">
        <v>55</v>
      </c>
      <c r="G16" s="26" t="s">
        <v>38</v>
      </c>
      <c r="H16" s="26" t="s">
        <v>56</v>
      </c>
      <c r="I16" s="23" t="s">
        <v>40</v>
      </c>
      <c r="J16" s="26" t="s">
        <v>57</v>
      </c>
      <c r="K16" s="26">
        <v>27</v>
      </c>
      <c r="L16" s="26">
        <v>6</v>
      </c>
      <c r="M16" s="26">
        <v>13</v>
      </c>
      <c r="N16" s="26">
        <v>20</v>
      </c>
      <c r="O16" s="26">
        <v>27</v>
      </c>
      <c r="P16" s="26">
        <v>20</v>
      </c>
      <c r="Q16" s="81">
        <f t="shared" si="0"/>
        <v>1</v>
      </c>
      <c r="R16" s="43">
        <f>+U16*E16</f>
        <v>0.5</v>
      </c>
      <c r="S16" s="297">
        <v>1</v>
      </c>
      <c r="T16" s="215" t="s">
        <v>58</v>
      </c>
      <c r="U16" s="86">
        <v>1</v>
      </c>
    </row>
    <row r="17" spans="1:21" ht="129.75" customHeight="1" x14ac:dyDescent="0.2">
      <c r="A17" s="19" t="s">
        <v>52</v>
      </c>
      <c r="B17" s="19" t="s">
        <v>53</v>
      </c>
      <c r="C17" s="325"/>
      <c r="D17" s="25" t="s">
        <v>561</v>
      </c>
      <c r="E17" s="24">
        <v>0.2</v>
      </c>
      <c r="F17" s="26" t="s">
        <v>59</v>
      </c>
      <c r="G17" s="26" t="s">
        <v>38</v>
      </c>
      <c r="H17" s="26" t="s">
        <v>60</v>
      </c>
      <c r="I17" s="23" t="s">
        <v>40</v>
      </c>
      <c r="J17" s="26" t="s">
        <v>57</v>
      </c>
      <c r="K17" s="26">
        <v>12</v>
      </c>
      <c r="L17" s="26">
        <v>3</v>
      </c>
      <c r="M17" s="26">
        <v>6</v>
      </c>
      <c r="N17" s="26">
        <v>9</v>
      </c>
      <c r="O17" s="26">
        <v>12</v>
      </c>
      <c r="P17" s="26">
        <v>9</v>
      </c>
      <c r="Q17" s="81">
        <f t="shared" si="0"/>
        <v>1</v>
      </c>
      <c r="R17" s="43">
        <f>+U17*E17</f>
        <v>0.2</v>
      </c>
      <c r="S17" s="297"/>
      <c r="T17" s="216" t="s">
        <v>562</v>
      </c>
      <c r="U17" s="86">
        <v>1</v>
      </c>
    </row>
    <row r="18" spans="1:21" ht="129.75" customHeight="1" x14ac:dyDescent="0.2">
      <c r="A18" s="19" t="s">
        <v>52</v>
      </c>
      <c r="B18" s="19" t="s">
        <v>53</v>
      </c>
      <c r="C18" s="326"/>
      <c r="D18" s="25" t="s">
        <v>61</v>
      </c>
      <c r="E18" s="24">
        <v>0.3</v>
      </c>
      <c r="F18" s="26" t="s">
        <v>62</v>
      </c>
      <c r="G18" s="26" t="s">
        <v>38</v>
      </c>
      <c r="H18" s="26" t="s">
        <v>63</v>
      </c>
      <c r="I18" s="23" t="s">
        <v>40</v>
      </c>
      <c r="J18" s="26" t="s">
        <v>57</v>
      </c>
      <c r="K18" s="26">
        <v>10</v>
      </c>
      <c r="L18" s="26">
        <v>3</v>
      </c>
      <c r="M18" s="26">
        <v>7</v>
      </c>
      <c r="N18" s="26">
        <v>10</v>
      </c>
      <c r="O18" s="26">
        <v>0</v>
      </c>
      <c r="P18" s="26">
        <v>10</v>
      </c>
      <c r="Q18" s="81">
        <f>+P18/N18</f>
        <v>1</v>
      </c>
      <c r="R18" s="43">
        <f t="shared" si="1"/>
        <v>0.3</v>
      </c>
      <c r="S18" s="297"/>
      <c r="T18" s="216" t="s">
        <v>64</v>
      </c>
      <c r="U18" s="86">
        <v>1</v>
      </c>
    </row>
    <row r="19" spans="1:21" ht="129.75" customHeight="1" x14ac:dyDescent="0.2">
      <c r="A19" s="20" t="s">
        <v>52</v>
      </c>
      <c r="B19" s="20" t="s">
        <v>65</v>
      </c>
      <c r="C19" s="24">
        <v>1</v>
      </c>
      <c r="D19" s="10" t="s">
        <v>66</v>
      </c>
      <c r="E19" s="35">
        <v>1</v>
      </c>
      <c r="F19" s="12" t="s">
        <v>67</v>
      </c>
      <c r="G19" s="26" t="s">
        <v>38</v>
      </c>
      <c r="H19" s="23" t="s">
        <v>68</v>
      </c>
      <c r="I19" s="23" t="s">
        <v>40</v>
      </c>
      <c r="J19" s="12" t="s">
        <v>69</v>
      </c>
      <c r="K19" s="23">
        <v>20</v>
      </c>
      <c r="L19" s="61">
        <v>0</v>
      </c>
      <c r="M19" s="26">
        <v>0</v>
      </c>
      <c r="N19" s="26">
        <v>0</v>
      </c>
      <c r="O19" s="26">
        <v>20</v>
      </c>
      <c r="P19" s="26">
        <v>0</v>
      </c>
      <c r="Q19" s="49" t="s">
        <v>50</v>
      </c>
      <c r="R19" s="49" t="s">
        <v>50</v>
      </c>
      <c r="S19" s="49" t="s">
        <v>50</v>
      </c>
      <c r="T19" s="217" t="s">
        <v>70</v>
      </c>
      <c r="U19" s="85" t="s">
        <v>50</v>
      </c>
    </row>
    <row r="20" spans="1:21" ht="129.75" customHeight="1" x14ac:dyDescent="0.2">
      <c r="A20" s="20" t="s">
        <v>52</v>
      </c>
      <c r="B20" s="20" t="s">
        <v>71</v>
      </c>
      <c r="C20" s="324">
        <v>1</v>
      </c>
      <c r="D20" s="10" t="s">
        <v>72</v>
      </c>
      <c r="E20" s="35">
        <v>0.5</v>
      </c>
      <c r="F20" s="12" t="s">
        <v>73</v>
      </c>
      <c r="G20" s="26" t="s">
        <v>38</v>
      </c>
      <c r="H20" s="23" t="s">
        <v>563</v>
      </c>
      <c r="I20" s="23" t="s">
        <v>40</v>
      </c>
      <c r="J20" s="12" t="s">
        <v>69</v>
      </c>
      <c r="K20" s="26">
        <v>1</v>
      </c>
      <c r="L20" s="61">
        <v>0</v>
      </c>
      <c r="M20" s="26">
        <v>1</v>
      </c>
      <c r="N20" s="26">
        <v>0</v>
      </c>
      <c r="O20" s="26">
        <v>0</v>
      </c>
      <c r="P20" s="12" t="s">
        <v>75</v>
      </c>
      <c r="Q20" s="134" t="s">
        <v>75</v>
      </c>
      <c r="R20" s="43">
        <f t="shared" si="1"/>
        <v>0.5</v>
      </c>
      <c r="S20" s="311">
        <v>1</v>
      </c>
      <c r="T20" s="214" t="s">
        <v>76</v>
      </c>
      <c r="U20" s="133">
        <v>1</v>
      </c>
    </row>
    <row r="21" spans="1:21" ht="129.75" customHeight="1" x14ac:dyDescent="0.2">
      <c r="A21" s="20" t="s">
        <v>52</v>
      </c>
      <c r="B21" s="20" t="s">
        <v>71</v>
      </c>
      <c r="C21" s="326"/>
      <c r="D21" s="10" t="s">
        <v>77</v>
      </c>
      <c r="E21" s="35">
        <v>0.5</v>
      </c>
      <c r="F21" s="12" t="s">
        <v>78</v>
      </c>
      <c r="G21" s="26" t="s">
        <v>38</v>
      </c>
      <c r="H21" s="23" t="s">
        <v>68</v>
      </c>
      <c r="I21" s="23" t="s">
        <v>40</v>
      </c>
      <c r="J21" s="12" t="s">
        <v>69</v>
      </c>
      <c r="K21" s="26">
        <v>19</v>
      </c>
      <c r="L21" s="61">
        <v>0</v>
      </c>
      <c r="M21" s="26">
        <v>4</v>
      </c>
      <c r="N21" s="26">
        <v>12</v>
      </c>
      <c r="O21" s="26">
        <v>19</v>
      </c>
      <c r="P21" s="12">
        <v>12</v>
      </c>
      <c r="Q21" s="81">
        <f t="shared" si="0"/>
        <v>1</v>
      </c>
      <c r="R21" s="43">
        <f t="shared" si="1"/>
        <v>0.5</v>
      </c>
      <c r="S21" s="297"/>
      <c r="T21" s="221" t="s">
        <v>564</v>
      </c>
      <c r="U21" s="85">
        <v>1</v>
      </c>
    </row>
    <row r="22" spans="1:21" ht="129.75" customHeight="1" x14ac:dyDescent="0.2">
      <c r="A22" s="20" t="s">
        <v>52</v>
      </c>
      <c r="B22" s="20" t="s">
        <v>79</v>
      </c>
      <c r="C22" s="324">
        <v>1</v>
      </c>
      <c r="D22" s="10" t="s">
        <v>80</v>
      </c>
      <c r="E22" s="62">
        <v>0.25</v>
      </c>
      <c r="F22" s="12" t="s">
        <v>81</v>
      </c>
      <c r="G22" s="26" t="s">
        <v>38</v>
      </c>
      <c r="H22" s="23" t="s">
        <v>82</v>
      </c>
      <c r="I22" s="23" t="s">
        <v>40</v>
      </c>
      <c r="J22" s="12" t="s">
        <v>69</v>
      </c>
      <c r="K22" s="218">
        <v>1</v>
      </c>
      <c r="L22" s="63">
        <v>0</v>
      </c>
      <c r="M22" s="63">
        <v>0.3</v>
      </c>
      <c r="N22" s="63">
        <v>0.7</v>
      </c>
      <c r="O22" s="218">
        <v>1</v>
      </c>
      <c r="P22" s="63">
        <v>0.7</v>
      </c>
      <c r="Q22" s="81">
        <f>+P22/N22</f>
        <v>1</v>
      </c>
      <c r="R22" s="43">
        <f>+U22*E22</f>
        <v>0.25</v>
      </c>
      <c r="S22" s="311">
        <f>+SUM(R22:R25)</f>
        <v>1</v>
      </c>
      <c r="T22" s="223" t="s">
        <v>565</v>
      </c>
      <c r="U22" s="133">
        <v>1</v>
      </c>
    </row>
    <row r="23" spans="1:21" ht="129.75" customHeight="1" x14ac:dyDescent="0.2">
      <c r="A23" s="20" t="s">
        <v>52</v>
      </c>
      <c r="B23" s="20" t="s">
        <v>79</v>
      </c>
      <c r="C23" s="325"/>
      <c r="D23" s="10" t="s">
        <v>83</v>
      </c>
      <c r="E23" s="62">
        <v>0.25</v>
      </c>
      <c r="F23" s="12" t="s">
        <v>84</v>
      </c>
      <c r="G23" s="26" t="s">
        <v>85</v>
      </c>
      <c r="H23" s="23" t="s">
        <v>86</v>
      </c>
      <c r="I23" s="23" t="s">
        <v>40</v>
      </c>
      <c r="J23" s="12" t="s">
        <v>69</v>
      </c>
      <c r="K23" s="219">
        <v>309</v>
      </c>
      <c r="L23" s="63">
        <v>0</v>
      </c>
      <c r="M23" s="46">
        <v>100</v>
      </c>
      <c r="N23" s="46">
        <v>200</v>
      </c>
      <c r="O23" s="219">
        <v>309</v>
      </c>
      <c r="P23" s="46">
        <v>223</v>
      </c>
      <c r="Q23" s="81">
        <f>+P23/N23</f>
        <v>1.115</v>
      </c>
      <c r="R23" s="43">
        <f t="shared" si="1"/>
        <v>0.25</v>
      </c>
      <c r="S23" s="311"/>
      <c r="T23" s="222" t="s">
        <v>87</v>
      </c>
      <c r="U23" s="133">
        <v>1</v>
      </c>
    </row>
    <row r="24" spans="1:21" ht="129.75" customHeight="1" x14ac:dyDescent="0.2">
      <c r="A24" s="20" t="s">
        <v>52</v>
      </c>
      <c r="B24" s="20" t="s">
        <v>79</v>
      </c>
      <c r="C24" s="325"/>
      <c r="D24" s="10" t="s">
        <v>88</v>
      </c>
      <c r="E24" s="62">
        <v>0.25</v>
      </c>
      <c r="F24" s="12" t="s">
        <v>89</v>
      </c>
      <c r="G24" s="26" t="s">
        <v>38</v>
      </c>
      <c r="H24" s="23" t="s">
        <v>90</v>
      </c>
      <c r="I24" s="23" t="s">
        <v>40</v>
      </c>
      <c r="J24" s="12" t="s">
        <v>69</v>
      </c>
      <c r="K24" s="63">
        <v>1</v>
      </c>
      <c r="L24" s="63">
        <v>0</v>
      </c>
      <c r="M24" s="63">
        <v>0.3</v>
      </c>
      <c r="N24" s="63">
        <v>0.6</v>
      </c>
      <c r="O24" s="218">
        <v>1</v>
      </c>
      <c r="P24" s="63">
        <v>0.6</v>
      </c>
      <c r="Q24" s="81">
        <f>+P24/N24</f>
        <v>1</v>
      </c>
      <c r="R24" s="43">
        <f t="shared" si="1"/>
        <v>0.25</v>
      </c>
      <c r="S24" s="311"/>
      <c r="T24" s="215" t="s">
        <v>91</v>
      </c>
      <c r="U24" s="133">
        <v>1</v>
      </c>
    </row>
    <row r="25" spans="1:21" ht="129.75" customHeight="1" x14ac:dyDescent="0.2">
      <c r="A25" s="20" t="s">
        <v>52</v>
      </c>
      <c r="B25" s="20" t="s">
        <v>79</v>
      </c>
      <c r="C25" s="326"/>
      <c r="D25" s="10" t="s">
        <v>566</v>
      </c>
      <c r="E25" s="62">
        <v>0.25</v>
      </c>
      <c r="F25" s="12" t="s">
        <v>92</v>
      </c>
      <c r="G25" s="26" t="s">
        <v>38</v>
      </c>
      <c r="H25" s="23" t="s">
        <v>93</v>
      </c>
      <c r="I25" s="23" t="s">
        <v>40</v>
      </c>
      <c r="J25" s="12" t="s">
        <v>69</v>
      </c>
      <c r="K25" s="63">
        <v>1</v>
      </c>
      <c r="L25" s="63">
        <v>0</v>
      </c>
      <c r="M25" s="63">
        <v>0.4</v>
      </c>
      <c r="N25" s="63">
        <v>0.8</v>
      </c>
      <c r="O25" s="218">
        <v>1</v>
      </c>
      <c r="P25" s="63">
        <v>0.8</v>
      </c>
      <c r="Q25" s="63">
        <v>0.8</v>
      </c>
      <c r="R25" s="43">
        <f t="shared" si="1"/>
        <v>0.25</v>
      </c>
      <c r="S25" s="311"/>
      <c r="T25" s="215" t="s">
        <v>94</v>
      </c>
      <c r="U25" s="133">
        <v>1</v>
      </c>
    </row>
    <row r="26" spans="1:21" ht="129.75" customHeight="1" x14ac:dyDescent="0.2">
      <c r="A26" s="20" t="s">
        <v>52</v>
      </c>
      <c r="B26" s="20" t="s">
        <v>95</v>
      </c>
      <c r="C26" s="324">
        <v>1</v>
      </c>
      <c r="D26" s="10" t="s">
        <v>96</v>
      </c>
      <c r="E26" s="62">
        <v>0.5</v>
      </c>
      <c r="F26" s="12" t="s">
        <v>567</v>
      </c>
      <c r="G26" s="26" t="s">
        <v>38</v>
      </c>
      <c r="H26" s="23" t="s">
        <v>98</v>
      </c>
      <c r="I26" s="23" t="s">
        <v>40</v>
      </c>
      <c r="J26" s="12" t="s">
        <v>69</v>
      </c>
      <c r="K26" s="23">
        <v>1</v>
      </c>
      <c r="L26" s="220">
        <v>0</v>
      </c>
      <c r="M26" s="220">
        <v>0</v>
      </c>
      <c r="N26" s="264">
        <v>0</v>
      </c>
      <c r="O26" s="23">
        <v>1</v>
      </c>
      <c r="P26" s="81" t="s">
        <v>50</v>
      </c>
      <c r="Q26" s="43" t="s">
        <v>50</v>
      </c>
      <c r="R26" s="43" t="s">
        <v>50</v>
      </c>
      <c r="S26" s="297">
        <v>1</v>
      </c>
      <c r="T26" s="217" t="s">
        <v>99</v>
      </c>
      <c r="U26" s="85" t="s">
        <v>50</v>
      </c>
    </row>
    <row r="27" spans="1:21" ht="129.75" customHeight="1" x14ac:dyDescent="0.2">
      <c r="A27" s="21" t="s">
        <v>52</v>
      </c>
      <c r="B27" s="21" t="s">
        <v>95</v>
      </c>
      <c r="C27" s="328"/>
      <c r="D27" s="10" t="s">
        <v>568</v>
      </c>
      <c r="E27" s="62">
        <v>0.5</v>
      </c>
      <c r="F27" s="12" t="s">
        <v>100</v>
      </c>
      <c r="G27" s="26" t="s">
        <v>85</v>
      </c>
      <c r="H27" s="12" t="s">
        <v>101</v>
      </c>
      <c r="I27" s="23" t="s">
        <v>40</v>
      </c>
      <c r="J27" s="12" t="s">
        <v>102</v>
      </c>
      <c r="K27" s="14">
        <v>1</v>
      </c>
      <c r="L27" s="63">
        <v>1</v>
      </c>
      <c r="M27" s="63">
        <v>1</v>
      </c>
      <c r="N27" s="63">
        <v>1</v>
      </c>
      <c r="O27" s="218">
        <v>1</v>
      </c>
      <c r="P27" s="63">
        <v>1</v>
      </c>
      <c r="Q27" s="81">
        <f>+P27/N27</f>
        <v>1</v>
      </c>
      <c r="R27" s="43">
        <f t="shared" si="1"/>
        <v>0.5</v>
      </c>
      <c r="S27" s="297"/>
      <c r="T27" s="215" t="s">
        <v>103</v>
      </c>
      <c r="U27" s="86">
        <v>1</v>
      </c>
    </row>
    <row r="28" spans="1:21" ht="129.75" customHeight="1" x14ac:dyDescent="0.2">
      <c r="A28" s="11" t="s">
        <v>104</v>
      </c>
      <c r="B28" s="11" t="s">
        <v>105</v>
      </c>
      <c r="C28" s="324">
        <v>1</v>
      </c>
      <c r="D28" s="9" t="s">
        <v>106</v>
      </c>
      <c r="E28" s="62">
        <v>0.1</v>
      </c>
      <c r="F28" s="11" t="s">
        <v>107</v>
      </c>
      <c r="G28" s="26" t="s">
        <v>85</v>
      </c>
      <c r="H28" s="12" t="s">
        <v>108</v>
      </c>
      <c r="I28" s="23" t="s">
        <v>40</v>
      </c>
      <c r="J28" s="12" t="s">
        <v>109</v>
      </c>
      <c r="K28" s="224">
        <v>1</v>
      </c>
      <c r="L28" s="224">
        <v>1</v>
      </c>
      <c r="M28" s="224">
        <v>1</v>
      </c>
      <c r="N28" s="224">
        <v>1</v>
      </c>
      <c r="O28" s="227">
        <v>1</v>
      </c>
      <c r="P28" s="230">
        <v>1</v>
      </c>
      <c r="Q28" s="81">
        <f>+P28/N28</f>
        <v>1</v>
      </c>
      <c r="R28" s="43">
        <f>+U28*E28</f>
        <v>0.1</v>
      </c>
      <c r="S28" s="317">
        <f>+SUM(R28:R37)</f>
        <v>0.99999999999999989</v>
      </c>
      <c r="T28" s="281" t="s">
        <v>110</v>
      </c>
      <c r="U28" s="86">
        <v>1</v>
      </c>
    </row>
    <row r="29" spans="1:21" ht="129.75" customHeight="1" x14ac:dyDescent="0.2">
      <c r="A29" s="11" t="s">
        <v>104</v>
      </c>
      <c r="B29" s="11" t="s">
        <v>105</v>
      </c>
      <c r="C29" s="329"/>
      <c r="D29" s="9" t="s">
        <v>111</v>
      </c>
      <c r="E29" s="62">
        <v>0.1</v>
      </c>
      <c r="F29" s="11" t="s">
        <v>112</v>
      </c>
      <c r="G29" s="26" t="s">
        <v>85</v>
      </c>
      <c r="H29" s="12" t="s">
        <v>569</v>
      </c>
      <c r="I29" s="23" t="s">
        <v>40</v>
      </c>
      <c r="J29" s="12" t="s">
        <v>109</v>
      </c>
      <c r="K29" s="225">
        <v>20</v>
      </c>
      <c r="L29" s="224"/>
      <c r="M29" s="225">
        <v>5</v>
      </c>
      <c r="N29" s="225">
        <v>13</v>
      </c>
      <c r="O29" s="225">
        <v>20</v>
      </c>
      <c r="P29" s="143">
        <v>13</v>
      </c>
      <c r="Q29" s="81">
        <f t="shared" ref="Q29:Q91" si="2">+P29/N29</f>
        <v>1</v>
      </c>
      <c r="R29" s="43">
        <f t="shared" si="1"/>
        <v>0.1</v>
      </c>
      <c r="S29" s="318"/>
      <c r="T29" s="228" t="s">
        <v>570</v>
      </c>
      <c r="U29" s="86">
        <v>1</v>
      </c>
    </row>
    <row r="30" spans="1:21" ht="129.75" customHeight="1" x14ac:dyDescent="0.2">
      <c r="A30" s="11" t="s">
        <v>104</v>
      </c>
      <c r="B30" s="11" t="s">
        <v>105</v>
      </c>
      <c r="C30" s="329"/>
      <c r="D30" s="136" t="s">
        <v>114</v>
      </c>
      <c r="E30" s="62">
        <v>0.1</v>
      </c>
      <c r="F30" s="137" t="s">
        <v>115</v>
      </c>
      <c r="G30" s="26" t="s">
        <v>85</v>
      </c>
      <c r="H30" s="12" t="s">
        <v>116</v>
      </c>
      <c r="I30" s="23" t="s">
        <v>40</v>
      </c>
      <c r="J30" s="12" t="s">
        <v>109</v>
      </c>
      <c r="K30" s="226">
        <v>800</v>
      </c>
      <c r="L30" s="225">
        <v>100</v>
      </c>
      <c r="M30" s="225">
        <v>300</v>
      </c>
      <c r="N30" s="225">
        <v>550</v>
      </c>
      <c r="O30" s="225">
        <v>800</v>
      </c>
      <c r="P30" s="231">
        <v>706</v>
      </c>
      <c r="Q30" s="81">
        <f t="shared" si="2"/>
        <v>1.2836363636363637</v>
      </c>
      <c r="R30" s="43">
        <f>+U30*E30</f>
        <v>0.1</v>
      </c>
      <c r="S30" s="318"/>
      <c r="T30" s="229" t="s">
        <v>571</v>
      </c>
      <c r="U30" s="86">
        <v>1</v>
      </c>
    </row>
    <row r="31" spans="1:21" ht="129.75" customHeight="1" x14ac:dyDescent="0.2">
      <c r="A31" s="11" t="s">
        <v>104</v>
      </c>
      <c r="B31" s="11" t="s">
        <v>105</v>
      </c>
      <c r="C31" s="329"/>
      <c r="D31" s="10" t="s">
        <v>117</v>
      </c>
      <c r="E31" s="62">
        <v>0.1</v>
      </c>
      <c r="F31" s="12" t="s">
        <v>118</v>
      </c>
      <c r="G31" s="26" t="s">
        <v>38</v>
      </c>
      <c r="H31" s="12" t="s">
        <v>572</v>
      </c>
      <c r="I31" s="23" t="s">
        <v>40</v>
      </c>
      <c r="J31" s="12" t="s">
        <v>109</v>
      </c>
      <c r="K31" s="226">
        <v>4</v>
      </c>
      <c r="L31" s="225">
        <v>1</v>
      </c>
      <c r="M31" s="225">
        <v>2</v>
      </c>
      <c r="N31" s="225">
        <v>3</v>
      </c>
      <c r="O31" s="226">
        <v>4</v>
      </c>
      <c r="P31" s="29">
        <v>3</v>
      </c>
      <c r="Q31" s="81">
        <f t="shared" si="2"/>
        <v>1</v>
      </c>
      <c r="R31" s="43">
        <f t="shared" si="1"/>
        <v>0.1</v>
      </c>
      <c r="S31" s="318"/>
      <c r="T31" s="282" t="s">
        <v>120</v>
      </c>
      <c r="U31" s="86">
        <v>1</v>
      </c>
    </row>
    <row r="32" spans="1:21" ht="129.75" customHeight="1" x14ac:dyDescent="0.2">
      <c r="A32" s="11" t="s">
        <v>104</v>
      </c>
      <c r="B32" s="11" t="s">
        <v>105</v>
      </c>
      <c r="C32" s="329"/>
      <c r="D32" s="10" t="s">
        <v>121</v>
      </c>
      <c r="E32" s="62">
        <v>0.1</v>
      </c>
      <c r="F32" s="12" t="s">
        <v>122</v>
      </c>
      <c r="G32" s="26" t="s">
        <v>38</v>
      </c>
      <c r="H32" s="12" t="s">
        <v>123</v>
      </c>
      <c r="I32" s="23" t="s">
        <v>40</v>
      </c>
      <c r="J32" s="12" t="s">
        <v>109</v>
      </c>
      <c r="K32" s="224">
        <v>1</v>
      </c>
      <c r="L32" s="224">
        <v>0.15</v>
      </c>
      <c r="M32" s="224">
        <v>0.5</v>
      </c>
      <c r="N32" s="224">
        <v>0.8</v>
      </c>
      <c r="O32" s="227">
        <v>1</v>
      </c>
      <c r="P32" s="64">
        <v>0.8</v>
      </c>
      <c r="Q32" s="81">
        <f t="shared" si="2"/>
        <v>1</v>
      </c>
      <c r="R32" s="43">
        <f t="shared" si="1"/>
        <v>0.1</v>
      </c>
      <c r="S32" s="318"/>
      <c r="T32" s="283" t="s">
        <v>124</v>
      </c>
      <c r="U32" s="86">
        <v>1</v>
      </c>
    </row>
    <row r="33" spans="1:21" ht="129.75" customHeight="1" x14ac:dyDescent="0.2">
      <c r="A33" s="11" t="s">
        <v>104</v>
      </c>
      <c r="B33" s="11" t="s">
        <v>105</v>
      </c>
      <c r="C33" s="329"/>
      <c r="D33" s="10" t="s">
        <v>125</v>
      </c>
      <c r="E33" s="62">
        <v>0.1</v>
      </c>
      <c r="F33" s="12" t="s">
        <v>126</v>
      </c>
      <c r="G33" s="26" t="s">
        <v>38</v>
      </c>
      <c r="H33" s="12" t="s">
        <v>127</v>
      </c>
      <c r="I33" s="23" t="s">
        <v>40</v>
      </c>
      <c r="J33" s="12" t="s">
        <v>109</v>
      </c>
      <c r="K33" s="226">
        <v>4</v>
      </c>
      <c r="L33" s="225">
        <v>1</v>
      </c>
      <c r="M33" s="225">
        <v>2</v>
      </c>
      <c r="N33" s="225">
        <v>3</v>
      </c>
      <c r="O33" s="226">
        <v>4</v>
      </c>
      <c r="P33" s="29">
        <v>3</v>
      </c>
      <c r="Q33" s="81">
        <f t="shared" si="2"/>
        <v>1</v>
      </c>
      <c r="R33" s="43">
        <f t="shared" si="1"/>
        <v>0.1</v>
      </c>
      <c r="S33" s="318"/>
      <c r="T33" s="282" t="s">
        <v>128</v>
      </c>
      <c r="U33" s="86">
        <v>1</v>
      </c>
    </row>
    <row r="34" spans="1:21" ht="129.75" customHeight="1" x14ac:dyDescent="0.2">
      <c r="A34" s="11" t="s">
        <v>104</v>
      </c>
      <c r="B34" s="11" t="s">
        <v>105</v>
      </c>
      <c r="C34" s="329"/>
      <c r="D34" s="9" t="s">
        <v>129</v>
      </c>
      <c r="E34" s="62">
        <v>0.1</v>
      </c>
      <c r="F34" s="11" t="s">
        <v>130</v>
      </c>
      <c r="G34" s="26" t="s">
        <v>38</v>
      </c>
      <c r="H34" s="11" t="s">
        <v>131</v>
      </c>
      <c r="I34" s="23" t="s">
        <v>40</v>
      </c>
      <c r="J34" s="12" t="s">
        <v>109</v>
      </c>
      <c r="K34" s="227">
        <v>1</v>
      </c>
      <c r="L34" s="224">
        <v>1</v>
      </c>
      <c r="M34" s="224">
        <v>1</v>
      </c>
      <c r="N34" s="224">
        <v>1</v>
      </c>
      <c r="O34" s="227">
        <v>1</v>
      </c>
      <c r="P34" s="232">
        <f>1458/1458</f>
        <v>1</v>
      </c>
      <c r="Q34" s="81">
        <f t="shared" si="2"/>
        <v>1</v>
      </c>
      <c r="R34" s="43">
        <f t="shared" si="1"/>
        <v>0.1</v>
      </c>
      <c r="S34" s="318"/>
      <c r="T34" s="216" t="s">
        <v>573</v>
      </c>
      <c r="U34" s="86">
        <v>1</v>
      </c>
    </row>
    <row r="35" spans="1:21" ht="129.75" customHeight="1" x14ac:dyDescent="0.2">
      <c r="A35" s="11" t="s">
        <v>104</v>
      </c>
      <c r="B35" s="11" t="s">
        <v>105</v>
      </c>
      <c r="C35" s="329"/>
      <c r="D35" s="9" t="s">
        <v>132</v>
      </c>
      <c r="E35" s="62">
        <v>0.1</v>
      </c>
      <c r="F35" s="11" t="s">
        <v>133</v>
      </c>
      <c r="G35" s="26" t="s">
        <v>85</v>
      </c>
      <c r="H35" s="11" t="s">
        <v>134</v>
      </c>
      <c r="I35" s="23" t="s">
        <v>40</v>
      </c>
      <c r="J35" s="12" t="s">
        <v>109</v>
      </c>
      <c r="K35" s="227">
        <v>1</v>
      </c>
      <c r="L35" s="224">
        <v>1</v>
      </c>
      <c r="M35" s="224">
        <v>1</v>
      </c>
      <c r="N35" s="224">
        <v>1</v>
      </c>
      <c r="O35" s="227">
        <v>1</v>
      </c>
      <c r="P35" s="64">
        <f>18/18</f>
        <v>1</v>
      </c>
      <c r="Q35" s="81">
        <f t="shared" si="2"/>
        <v>1</v>
      </c>
      <c r="R35" s="43">
        <f t="shared" si="1"/>
        <v>0.1</v>
      </c>
      <c r="S35" s="318"/>
      <c r="T35" s="216" t="s">
        <v>135</v>
      </c>
      <c r="U35" s="86">
        <v>1</v>
      </c>
    </row>
    <row r="36" spans="1:21" ht="129.75" customHeight="1" x14ac:dyDescent="0.2">
      <c r="A36" s="11" t="s">
        <v>104</v>
      </c>
      <c r="B36" s="11" t="s">
        <v>105</v>
      </c>
      <c r="C36" s="329"/>
      <c r="D36" s="136" t="s">
        <v>136</v>
      </c>
      <c r="E36" s="62">
        <v>0.1</v>
      </c>
      <c r="F36" s="137" t="s">
        <v>137</v>
      </c>
      <c r="G36" s="26" t="s">
        <v>85</v>
      </c>
      <c r="H36" s="11" t="s">
        <v>138</v>
      </c>
      <c r="I36" s="23" t="s">
        <v>40</v>
      </c>
      <c r="J36" s="12" t="s">
        <v>109</v>
      </c>
      <c r="K36" s="227">
        <v>1</v>
      </c>
      <c r="L36" s="64">
        <v>1</v>
      </c>
      <c r="M36" s="64">
        <v>1</v>
      </c>
      <c r="N36" s="64">
        <v>0</v>
      </c>
      <c r="O36" s="64">
        <v>0</v>
      </c>
      <c r="P36" s="233" t="s">
        <v>75</v>
      </c>
      <c r="Q36" s="81" t="s">
        <v>75</v>
      </c>
      <c r="R36" s="43">
        <f t="shared" si="1"/>
        <v>0.1</v>
      </c>
      <c r="S36" s="319"/>
      <c r="T36" s="216" t="s">
        <v>139</v>
      </c>
      <c r="U36" s="141">
        <v>1</v>
      </c>
    </row>
    <row r="37" spans="1:21" ht="129.75" customHeight="1" x14ac:dyDescent="0.2">
      <c r="A37" s="22" t="s">
        <v>104</v>
      </c>
      <c r="B37" s="22" t="s">
        <v>105</v>
      </c>
      <c r="C37" s="328"/>
      <c r="D37" s="9" t="s">
        <v>574</v>
      </c>
      <c r="E37" s="62">
        <v>0.1</v>
      </c>
      <c r="F37" s="11" t="s">
        <v>140</v>
      </c>
      <c r="G37" s="65" t="s">
        <v>38</v>
      </c>
      <c r="H37" s="11" t="s">
        <v>141</v>
      </c>
      <c r="I37" s="23" t="s">
        <v>40</v>
      </c>
      <c r="J37" s="66" t="s">
        <v>109</v>
      </c>
      <c r="K37" s="225">
        <v>40</v>
      </c>
      <c r="L37" s="224">
        <v>0</v>
      </c>
      <c r="M37" s="225">
        <v>3</v>
      </c>
      <c r="N37" s="225">
        <v>13</v>
      </c>
      <c r="O37" s="225">
        <v>40</v>
      </c>
      <c r="P37" s="29">
        <v>13</v>
      </c>
      <c r="Q37" s="81">
        <f t="shared" si="2"/>
        <v>1</v>
      </c>
      <c r="R37" s="43">
        <f t="shared" si="1"/>
        <v>0.1</v>
      </c>
      <c r="S37" s="318"/>
      <c r="T37" s="216" t="s">
        <v>575</v>
      </c>
      <c r="U37" s="85">
        <v>1</v>
      </c>
    </row>
    <row r="38" spans="1:21" ht="129.75" customHeight="1" x14ac:dyDescent="0.2">
      <c r="A38" s="11" t="s">
        <v>104</v>
      </c>
      <c r="B38" s="11" t="s">
        <v>142</v>
      </c>
      <c r="C38" s="35">
        <v>1</v>
      </c>
      <c r="D38" s="10" t="s">
        <v>576</v>
      </c>
      <c r="E38" s="35">
        <v>1</v>
      </c>
      <c r="F38" s="12" t="s">
        <v>143</v>
      </c>
      <c r="G38" s="26" t="s">
        <v>85</v>
      </c>
      <c r="H38" s="23" t="s">
        <v>144</v>
      </c>
      <c r="I38" s="23" t="s">
        <v>40</v>
      </c>
      <c r="J38" s="12" t="s">
        <v>102</v>
      </c>
      <c r="K38" s="12">
        <v>11</v>
      </c>
      <c r="L38" s="12">
        <v>2</v>
      </c>
      <c r="M38" s="12">
        <v>5</v>
      </c>
      <c r="N38" s="12">
        <v>8</v>
      </c>
      <c r="O38" s="12">
        <v>11</v>
      </c>
      <c r="P38" s="12">
        <v>15</v>
      </c>
      <c r="Q38" s="81">
        <f t="shared" si="2"/>
        <v>1.875</v>
      </c>
      <c r="R38" s="43">
        <f t="shared" si="1"/>
        <v>1</v>
      </c>
      <c r="S38" s="186">
        <v>1</v>
      </c>
      <c r="T38" s="284" t="s">
        <v>577</v>
      </c>
      <c r="U38" s="86">
        <v>1</v>
      </c>
    </row>
    <row r="39" spans="1:21" ht="129.75" customHeight="1" x14ac:dyDescent="0.2">
      <c r="A39" s="11" t="s">
        <v>104</v>
      </c>
      <c r="B39" s="11" t="s">
        <v>145</v>
      </c>
      <c r="C39" s="299">
        <v>1</v>
      </c>
      <c r="D39" s="9" t="s">
        <v>146</v>
      </c>
      <c r="E39" s="35">
        <v>0.33</v>
      </c>
      <c r="F39" s="12" t="s">
        <v>147</v>
      </c>
      <c r="G39" s="26" t="s">
        <v>38</v>
      </c>
      <c r="H39" s="12" t="s">
        <v>578</v>
      </c>
      <c r="I39" s="23" t="s">
        <v>40</v>
      </c>
      <c r="J39" s="12" t="s">
        <v>109</v>
      </c>
      <c r="K39" s="14">
        <v>1</v>
      </c>
      <c r="L39" s="224">
        <v>0.1</v>
      </c>
      <c r="M39" s="224">
        <v>0.4</v>
      </c>
      <c r="N39" s="224">
        <v>0.7</v>
      </c>
      <c r="O39" s="227">
        <v>1</v>
      </c>
      <c r="P39" s="64">
        <v>0.7</v>
      </c>
      <c r="Q39" s="81">
        <f t="shared" si="2"/>
        <v>1</v>
      </c>
      <c r="R39" s="43">
        <f t="shared" si="1"/>
        <v>0.33</v>
      </c>
      <c r="S39" s="298">
        <f>SUM(R39:R41)</f>
        <v>1</v>
      </c>
      <c r="T39" s="216" t="s">
        <v>149</v>
      </c>
      <c r="U39" s="86">
        <v>1</v>
      </c>
    </row>
    <row r="40" spans="1:21" ht="129.75" customHeight="1" x14ac:dyDescent="0.2">
      <c r="A40" s="11" t="s">
        <v>104</v>
      </c>
      <c r="B40" s="11" t="s">
        <v>145</v>
      </c>
      <c r="C40" s="300"/>
      <c r="D40" s="9" t="s">
        <v>150</v>
      </c>
      <c r="E40" s="35">
        <v>0.33</v>
      </c>
      <c r="F40" s="12" t="s">
        <v>151</v>
      </c>
      <c r="G40" s="26" t="s">
        <v>38</v>
      </c>
      <c r="H40" s="12" t="s">
        <v>152</v>
      </c>
      <c r="I40" s="23" t="s">
        <v>40</v>
      </c>
      <c r="J40" s="12" t="s">
        <v>109</v>
      </c>
      <c r="K40" s="14">
        <v>1</v>
      </c>
      <c r="L40" s="224">
        <v>0.1</v>
      </c>
      <c r="M40" s="224">
        <v>0.4</v>
      </c>
      <c r="N40" s="224">
        <v>0.7</v>
      </c>
      <c r="O40" s="227">
        <v>1</v>
      </c>
      <c r="P40" s="64">
        <v>0.7</v>
      </c>
      <c r="Q40" s="81">
        <f t="shared" si="2"/>
        <v>1</v>
      </c>
      <c r="R40" s="43">
        <f t="shared" si="1"/>
        <v>0.33</v>
      </c>
      <c r="S40" s="297"/>
      <c r="T40" s="216" t="s">
        <v>579</v>
      </c>
      <c r="U40" s="86">
        <v>1</v>
      </c>
    </row>
    <row r="41" spans="1:21" ht="129.75" customHeight="1" x14ac:dyDescent="0.2">
      <c r="A41" s="11" t="s">
        <v>104</v>
      </c>
      <c r="B41" s="22" t="s">
        <v>145</v>
      </c>
      <c r="C41" s="301"/>
      <c r="D41" s="9" t="s">
        <v>153</v>
      </c>
      <c r="E41" s="35">
        <v>0.34</v>
      </c>
      <c r="F41" s="12" t="s">
        <v>154</v>
      </c>
      <c r="G41" s="26" t="s">
        <v>38</v>
      </c>
      <c r="H41" s="12" t="s">
        <v>155</v>
      </c>
      <c r="I41" s="23" t="s">
        <v>40</v>
      </c>
      <c r="J41" s="12" t="s">
        <v>109</v>
      </c>
      <c r="K41" s="14">
        <v>1</v>
      </c>
      <c r="L41" s="224">
        <v>0.1</v>
      </c>
      <c r="M41" s="224">
        <v>0.4</v>
      </c>
      <c r="N41" s="224">
        <v>0.7</v>
      </c>
      <c r="O41" s="227">
        <v>1</v>
      </c>
      <c r="P41" s="64">
        <v>0.7</v>
      </c>
      <c r="Q41" s="81">
        <f t="shared" si="2"/>
        <v>1</v>
      </c>
      <c r="R41" s="43">
        <f t="shared" si="1"/>
        <v>0.34</v>
      </c>
      <c r="S41" s="297"/>
      <c r="T41" s="216" t="s">
        <v>156</v>
      </c>
      <c r="U41" s="86">
        <v>1</v>
      </c>
    </row>
    <row r="42" spans="1:21" s="47" customFormat="1" ht="129.75" customHeight="1" x14ac:dyDescent="0.2">
      <c r="A42" s="142" t="s">
        <v>157</v>
      </c>
      <c r="B42" s="143" t="s">
        <v>158</v>
      </c>
      <c r="C42" s="111">
        <v>1</v>
      </c>
      <c r="D42" s="10" t="s">
        <v>159</v>
      </c>
      <c r="E42" s="35">
        <v>1</v>
      </c>
      <c r="F42" s="12" t="s">
        <v>160</v>
      </c>
      <c r="G42" s="26" t="s">
        <v>38</v>
      </c>
      <c r="H42" s="23" t="s">
        <v>161</v>
      </c>
      <c r="I42" s="23" t="s">
        <v>40</v>
      </c>
      <c r="J42" s="12" t="s">
        <v>162</v>
      </c>
      <c r="K42" s="14">
        <v>1</v>
      </c>
      <c r="L42" s="24">
        <v>0.25</v>
      </c>
      <c r="M42" s="24">
        <v>0.5</v>
      </c>
      <c r="N42" s="24">
        <v>0.75</v>
      </c>
      <c r="O42" s="24">
        <v>1</v>
      </c>
      <c r="P42" s="14">
        <v>0.75</v>
      </c>
      <c r="Q42" s="81">
        <f t="shared" si="2"/>
        <v>1</v>
      </c>
      <c r="R42" s="43">
        <f>+Q42*E42</f>
        <v>1</v>
      </c>
      <c r="S42" s="126">
        <f>+R42</f>
        <v>1</v>
      </c>
      <c r="T42" s="285" t="s">
        <v>580</v>
      </c>
      <c r="U42" s="86">
        <v>1</v>
      </c>
    </row>
    <row r="43" spans="1:21" ht="129.75" customHeight="1" x14ac:dyDescent="0.2">
      <c r="A43" s="18" t="s">
        <v>157</v>
      </c>
      <c r="B43" s="53" t="s">
        <v>163</v>
      </c>
      <c r="C43" s="299">
        <v>1</v>
      </c>
      <c r="D43" s="10" t="s">
        <v>164</v>
      </c>
      <c r="E43" s="35">
        <v>0.5</v>
      </c>
      <c r="F43" s="12" t="s">
        <v>165</v>
      </c>
      <c r="G43" s="26" t="s">
        <v>38</v>
      </c>
      <c r="H43" s="23" t="s">
        <v>166</v>
      </c>
      <c r="I43" s="23" t="s">
        <v>40</v>
      </c>
      <c r="J43" s="12" t="s">
        <v>162</v>
      </c>
      <c r="K43" s="14">
        <v>1</v>
      </c>
      <c r="L43" s="63">
        <v>0.2</v>
      </c>
      <c r="M43" s="63">
        <v>0.6</v>
      </c>
      <c r="N43" s="63">
        <v>1</v>
      </c>
      <c r="O43" s="63">
        <v>0</v>
      </c>
      <c r="P43" s="14">
        <v>0.6</v>
      </c>
      <c r="Q43" s="81">
        <v>1</v>
      </c>
      <c r="R43" s="43">
        <f t="shared" si="1"/>
        <v>0.5</v>
      </c>
      <c r="S43" s="297">
        <f>+R43+R44</f>
        <v>1</v>
      </c>
      <c r="T43" s="286" t="s">
        <v>581</v>
      </c>
      <c r="U43" s="86">
        <v>1</v>
      </c>
    </row>
    <row r="44" spans="1:21" ht="129.75" customHeight="1" x14ac:dyDescent="0.2">
      <c r="A44" s="11" t="s">
        <v>157</v>
      </c>
      <c r="B44" s="11" t="s">
        <v>163</v>
      </c>
      <c r="C44" s="301"/>
      <c r="D44" s="10" t="s">
        <v>167</v>
      </c>
      <c r="E44" s="35">
        <v>0.5</v>
      </c>
      <c r="F44" s="12" t="s">
        <v>168</v>
      </c>
      <c r="G44" s="26" t="s">
        <v>38</v>
      </c>
      <c r="H44" s="23" t="s">
        <v>582</v>
      </c>
      <c r="I44" s="23" t="s">
        <v>40</v>
      </c>
      <c r="J44" s="12" t="s">
        <v>162</v>
      </c>
      <c r="K44" s="14">
        <v>1</v>
      </c>
      <c r="L44" s="63">
        <v>0.5</v>
      </c>
      <c r="M44" s="63">
        <v>1</v>
      </c>
      <c r="N44" s="63">
        <v>0</v>
      </c>
      <c r="O44" s="63">
        <v>0</v>
      </c>
      <c r="P44" s="14">
        <v>0.9</v>
      </c>
      <c r="Q44" s="81">
        <v>1</v>
      </c>
      <c r="R44" s="43">
        <f t="shared" si="1"/>
        <v>0.5</v>
      </c>
      <c r="S44" s="297"/>
      <c r="T44" s="287" t="s">
        <v>170</v>
      </c>
      <c r="U44" s="86">
        <v>1</v>
      </c>
    </row>
    <row r="45" spans="1:21" ht="129.75" customHeight="1" x14ac:dyDescent="0.2">
      <c r="A45" s="13" t="s">
        <v>157</v>
      </c>
      <c r="B45" s="13" t="s">
        <v>171</v>
      </c>
      <c r="C45" s="42">
        <v>1</v>
      </c>
      <c r="D45" s="25" t="s">
        <v>172</v>
      </c>
      <c r="E45" s="35">
        <v>1</v>
      </c>
      <c r="F45" s="26" t="s">
        <v>173</v>
      </c>
      <c r="G45" s="26" t="s">
        <v>38</v>
      </c>
      <c r="H45" s="26" t="s">
        <v>174</v>
      </c>
      <c r="I45" s="23" t="s">
        <v>40</v>
      </c>
      <c r="J45" s="12" t="s">
        <v>162</v>
      </c>
      <c r="K45" s="14">
        <v>1</v>
      </c>
      <c r="L45" s="27">
        <v>0.2</v>
      </c>
      <c r="M45" s="27">
        <v>0.6</v>
      </c>
      <c r="N45" s="27">
        <v>1</v>
      </c>
      <c r="O45" s="14"/>
      <c r="P45" s="14">
        <v>0.55000000000000004</v>
      </c>
      <c r="Q45" s="81">
        <v>1</v>
      </c>
      <c r="R45" s="43">
        <f t="shared" si="1"/>
        <v>1</v>
      </c>
      <c r="S45" s="126">
        <f>+R45</f>
        <v>1</v>
      </c>
      <c r="T45" s="288" t="s">
        <v>175</v>
      </c>
      <c r="U45" s="86">
        <v>1</v>
      </c>
    </row>
    <row r="46" spans="1:21" ht="129.75" customHeight="1" x14ac:dyDescent="0.2">
      <c r="A46" s="11" t="s">
        <v>157</v>
      </c>
      <c r="B46" s="11" t="s">
        <v>176</v>
      </c>
      <c r="C46" s="42">
        <v>1</v>
      </c>
      <c r="D46" s="10" t="s">
        <v>177</v>
      </c>
      <c r="E46" s="35">
        <v>1</v>
      </c>
      <c r="F46" s="12" t="s">
        <v>178</v>
      </c>
      <c r="G46" s="26" t="s">
        <v>38</v>
      </c>
      <c r="H46" s="23" t="s">
        <v>179</v>
      </c>
      <c r="I46" s="23" t="s">
        <v>40</v>
      </c>
      <c r="J46" s="12" t="s">
        <v>162</v>
      </c>
      <c r="K46" s="14">
        <v>1</v>
      </c>
      <c r="L46" s="24">
        <v>0.25</v>
      </c>
      <c r="M46" s="24">
        <v>0.5</v>
      </c>
      <c r="N46" s="24">
        <v>0.75</v>
      </c>
      <c r="O46" s="24">
        <v>1</v>
      </c>
      <c r="P46" s="14">
        <v>0.75</v>
      </c>
      <c r="Q46" s="81">
        <f t="shared" si="2"/>
        <v>1</v>
      </c>
      <c r="R46" s="43">
        <f t="shared" si="1"/>
        <v>1</v>
      </c>
      <c r="S46" s="112">
        <v>1</v>
      </c>
      <c r="T46" s="214" t="s">
        <v>583</v>
      </c>
      <c r="U46" s="86">
        <v>1</v>
      </c>
    </row>
    <row r="47" spans="1:21" ht="129.75" customHeight="1" x14ac:dyDescent="0.2">
      <c r="A47" s="13" t="s">
        <v>157</v>
      </c>
      <c r="B47" s="13" t="s">
        <v>180</v>
      </c>
      <c r="C47" s="42">
        <v>1</v>
      </c>
      <c r="D47" s="25" t="s">
        <v>584</v>
      </c>
      <c r="E47" s="35">
        <v>1</v>
      </c>
      <c r="F47" s="29" t="s">
        <v>181</v>
      </c>
      <c r="G47" s="26" t="s">
        <v>38</v>
      </c>
      <c r="H47" s="29" t="s">
        <v>182</v>
      </c>
      <c r="I47" s="23" t="s">
        <v>40</v>
      </c>
      <c r="J47" s="12" t="s">
        <v>162</v>
      </c>
      <c r="K47" s="14">
        <v>1</v>
      </c>
      <c r="L47" s="14"/>
      <c r="M47" s="64">
        <v>0.2</v>
      </c>
      <c r="N47" s="64">
        <v>0.6</v>
      </c>
      <c r="O47" s="64">
        <v>1</v>
      </c>
      <c r="P47" s="14">
        <v>0.25</v>
      </c>
      <c r="Q47" s="81">
        <f>+P47/N47</f>
        <v>0.41666666666666669</v>
      </c>
      <c r="R47" s="43">
        <f t="shared" si="1"/>
        <v>0.42</v>
      </c>
      <c r="S47" s="191">
        <f>+R47</f>
        <v>0.42</v>
      </c>
      <c r="T47" s="238" t="s">
        <v>585</v>
      </c>
      <c r="U47" s="85">
        <v>0.42</v>
      </c>
    </row>
    <row r="48" spans="1:21" s="30" customFormat="1" ht="129.75" customHeight="1" x14ac:dyDescent="0.25">
      <c r="A48" s="11" t="s">
        <v>183</v>
      </c>
      <c r="B48" s="11" t="s">
        <v>184</v>
      </c>
      <c r="C48" s="67">
        <v>1</v>
      </c>
      <c r="D48" s="9" t="s">
        <v>185</v>
      </c>
      <c r="E48" s="35">
        <v>1</v>
      </c>
      <c r="F48" s="12" t="s">
        <v>186</v>
      </c>
      <c r="G48" s="26" t="s">
        <v>85</v>
      </c>
      <c r="H48" s="23" t="s">
        <v>187</v>
      </c>
      <c r="I48" s="23" t="s">
        <v>40</v>
      </c>
      <c r="J48" s="12" t="s">
        <v>102</v>
      </c>
      <c r="K48" s="14">
        <v>1</v>
      </c>
      <c r="L48" s="68">
        <v>0.1</v>
      </c>
      <c r="M48" s="68">
        <v>0.5</v>
      </c>
      <c r="N48" s="68">
        <v>0.75</v>
      </c>
      <c r="O48" s="68">
        <v>1</v>
      </c>
      <c r="P48" s="14">
        <v>0</v>
      </c>
      <c r="Q48" s="81">
        <v>0.82</v>
      </c>
      <c r="R48" s="43">
        <f>+Q48/N48</f>
        <v>1.0933333333333333</v>
      </c>
      <c r="S48" s="239">
        <f>+U48*E48</f>
        <v>1</v>
      </c>
      <c r="T48" s="284" t="s">
        <v>586</v>
      </c>
      <c r="U48" s="86">
        <v>1</v>
      </c>
    </row>
    <row r="49" spans="1:21" ht="129.75" customHeight="1" x14ac:dyDescent="0.2">
      <c r="A49" s="11" t="s">
        <v>183</v>
      </c>
      <c r="B49" s="11" t="s">
        <v>188</v>
      </c>
      <c r="C49" s="299">
        <v>1</v>
      </c>
      <c r="D49" s="25" t="s">
        <v>587</v>
      </c>
      <c r="E49" s="35">
        <v>0.13</v>
      </c>
      <c r="F49" s="12" t="s">
        <v>189</v>
      </c>
      <c r="G49" s="26" t="s">
        <v>38</v>
      </c>
      <c r="H49" s="23" t="s">
        <v>190</v>
      </c>
      <c r="I49" s="23" t="s">
        <v>40</v>
      </c>
      <c r="J49" s="12" t="s">
        <v>102</v>
      </c>
      <c r="K49" s="218">
        <v>1</v>
      </c>
      <c r="L49" s="63">
        <v>1</v>
      </c>
      <c r="M49" s="63">
        <v>1</v>
      </c>
      <c r="N49" s="63">
        <v>1</v>
      </c>
      <c r="O49" s="218">
        <v>1</v>
      </c>
      <c r="P49" s="269">
        <v>1</v>
      </c>
      <c r="Q49" s="81">
        <f t="shared" si="2"/>
        <v>1</v>
      </c>
      <c r="R49" s="43">
        <f t="shared" si="1"/>
        <v>0.13</v>
      </c>
      <c r="S49" s="297">
        <v>1</v>
      </c>
      <c r="T49" s="284" t="s">
        <v>191</v>
      </c>
      <c r="U49" s="86">
        <v>1</v>
      </c>
    </row>
    <row r="50" spans="1:21" ht="129.75" customHeight="1" x14ac:dyDescent="0.2">
      <c r="A50" s="11" t="s">
        <v>183</v>
      </c>
      <c r="B50" s="11" t="s">
        <v>188</v>
      </c>
      <c r="C50" s="300"/>
      <c r="D50" s="10" t="s">
        <v>192</v>
      </c>
      <c r="E50" s="35">
        <v>0.12</v>
      </c>
      <c r="F50" s="12" t="s">
        <v>193</v>
      </c>
      <c r="G50" s="26" t="s">
        <v>85</v>
      </c>
      <c r="H50" s="23" t="s">
        <v>194</v>
      </c>
      <c r="I50" s="23" t="s">
        <v>40</v>
      </c>
      <c r="J50" s="12" t="s">
        <v>102</v>
      </c>
      <c r="K50" s="219">
        <v>12</v>
      </c>
      <c r="L50" s="46">
        <v>3</v>
      </c>
      <c r="M50" s="46">
        <v>6</v>
      </c>
      <c r="N50" s="46">
        <v>9</v>
      </c>
      <c r="O50" s="219">
        <v>12</v>
      </c>
      <c r="P50" s="233">
        <v>9</v>
      </c>
      <c r="Q50" s="81">
        <f t="shared" si="2"/>
        <v>1</v>
      </c>
      <c r="R50" s="43">
        <f t="shared" si="1"/>
        <v>0.12</v>
      </c>
      <c r="S50" s="297"/>
      <c r="T50" s="214" t="s">
        <v>195</v>
      </c>
      <c r="U50" s="86">
        <v>1</v>
      </c>
    </row>
    <row r="51" spans="1:21" ht="129.75" customHeight="1" x14ac:dyDescent="0.2">
      <c r="A51" s="11" t="s">
        <v>183</v>
      </c>
      <c r="B51" s="11" t="s">
        <v>188</v>
      </c>
      <c r="C51" s="300"/>
      <c r="D51" s="9" t="s">
        <v>196</v>
      </c>
      <c r="E51" s="35">
        <v>0.12</v>
      </c>
      <c r="F51" s="12" t="s">
        <v>197</v>
      </c>
      <c r="G51" s="26" t="s">
        <v>85</v>
      </c>
      <c r="H51" s="23" t="s">
        <v>198</v>
      </c>
      <c r="I51" s="23" t="s">
        <v>40</v>
      </c>
      <c r="J51" s="12" t="s">
        <v>102</v>
      </c>
      <c r="K51" s="219">
        <v>2</v>
      </c>
      <c r="L51" s="242">
        <v>0</v>
      </c>
      <c r="M51" s="242">
        <v>1</v>
      </c>
      <c r="N51" s="242">
        <v>0</v>
      </c>
      <c r="O51" s="243">
        <v>2</v>
      </c>
      <c r="P51" s="233" t="s">
        <v>50</v>
      </c>
      <c r="Q51" s="81" t="s">
        <v>50</v>
      </c>
      <c r="R51" s="81" t="s">
        <v>50</v>
      </c>
      <c r="S51" s="311"/>
      <c r="T51" s="289" t="s">
        <v>199</v>
      </c>
      <c r="U51" s="133" t="s">
        <v>50</v>
      </c>
    </row>
    <row r="52" spans="1:21" ht="129.75" customHeight="1" x14ac:dyDescent="0.2">
      <c r="A52" s="11" t="s">
        <v>183</v>
      </c>
      <c r="B52" s="11" t="s">
        <v>188</v>
      </c>
      <c r="C52" s="300"/>
      <c r="D52" s="10" t="s">
        <v>200</v>
      </c>
      <c r="E52" s="35">
        <v>0.12</v>
      </c>
      <c r="F52" s="12" t="s">
        <v>201</v>
      </c>
      <c r="G52" s="26" t="s">
        <v>85</v>
      </c>
      <c r="H52" s="23" t="s">
        <v>194</v>
      </c>
      <c r="I52" s="23" t="s">
        <v>40</v>
      </c>
      <c r="J52" s="12" t="s">
        <v>102</v>
      </c>
      <c r="K52" s="219">
        <v>12</v>
      </c>
      <c r="L52" s="242">
        <v>3</v>
      </c>
      <c r="M52" s="242">
        <v>6</v>
      </c>
      <c r="N52" s="242">
        <v>9</v>
      </c>
      <c r="O52" s="243">
        <v>12</v>
      </c>
      <c r="P52" s="46">
        <v>9</v>
      </c>
      <c r="Q52" s="81">
        <f t="shared" si="2"/>
        <v>1</v>
      </c>
      <c r="R52" s="43">
        <f t="shared" si="1"/>
        <v>0.12</v>
      </c>
      <c r="S52" s="297"/>
      <c r="T52" s="214" t="s">
        <v>588</v>
      </c>
      <c r="U52" s="86">
        <v>1</v>
      </c>
    </row>
    <row r="53" spans="1:21" ht="129.75" customHeight="1" x14ac:dyDescent="0.2">
      <c r="A53" s="11" t="s">
        <v>183</v>
      </c>
      <c r="B53" s="11" t="s">
        <v>188</v>
      </c>
      <c r="C53" s="300"/>
      <c r="D53" s="10" t="s">
        <v>202</v>
      </c>
      <c r="E53" s="35">
        <v>0.12</v>
      </c>
      <c r="F53" s="12" t="s">
        <v>203</v>
      </c>
      <c r="G53" s="26" t="s">
        <v>85</v>
      </c>
      <c r="H53" s="23" t="s">
        <v>204</v>
      </c>
      <c r="I53" s="23" t="s">
        <v>40</v>
      </c>
      <c r="J53" s="12" t="s">
        <v>102</v>
      </c>
      <c r="K53" s="219">
        <v>12</v>
      </c>
      <c r="L53" s="242">
        <v>3</v>
      </c>
      <c r="M53" s="242">
        <v>6</v>
      </c>
      <c r="N53" s="242">
        <v>9</v>
      </c>
      <c r="O53" s="243">
        <v>12</v>
      </c>
      <c r="P53" s="46">
        <v>9</v>
      </c>
      <c r="Q53" s="81">
        <f t="shared" si="2"/>
        <v>1</v>
      </c>
      <c r="R53" s="43">
        <f t="shared" si="1"/>
        <v>0.12</v>
      </c>
      <c r="S53" s="297"/>
      <c r="T53" s="214" t="s">
        <v>589</v>
      </c>
      <c r="U53" s="86">
        <v>1</v>
      </c>
    </row>
    <row r="54" spans="1:21" ht="129.75" customHeight="1" x14ac:dyDescent="0.2">
      <c r="A54" s="11" t="s">
        <v>183</v>
      </c>
      <c r="B54" s="11" t="s">
        <v>188</v>
      </c>
      <c r="C54" s="300"/>
      <c r="D54" s="10" t="s">
        <v>205</v>
      </c>
      <c r="E54" s="35">
        <v>0.13</v>
      </c>
      <c r="F54" s="12" t="s">
        <v>206</v>
      </c>
      <c r="G54" s="26" t="s">
        <v>85</v>
      </c>
      <c r="H54" s="23" t="s">
        <v>204</v>
      </c>
      <c r="I54" s="23" t="s">
        <v>40</v>
      </c>
      <c r="J54" s="12" t="s">
        <v>102</v>
      </c>
      <c r="K54" s="219">
        <v>12</v>
      </c>
      <c r="L54" s="46">
        <v>3</v>
      </c>
      <c r="M54" s="46">
        <v>6</v>
      </c>
      <c r="N54" s="46">
        <v>9</v>
      </c>
      <c r="O54" s="219">
        <v>12</v>
      </c>
      <c r="P54" s="46">
        <v>9</v>
      </c>
      <c r="Q54" s="81">
        <f t="shared" si="2"/>
        <v>1</v>
      </c>
      <c r="R54" s="43">
        <f t="shared" si="1"/>
        <v>0.13</v>
      </c>
      <c r="S54" s="297"/>
      <c r="T54" s="174" t="s">
        <v>590</v>
      </c>
      <c r="U54" s="86">
        <v>1</v>
      </c>
    </row>
    <row r="55" spans="1:21" ht="129.75" customHeight="1" x14ac:dyDescent="0.2">
      <c r="A55" s="11" t="s">
        <v>183</v>
      </c>
      <c r="B55" s="11" t="s">
        <v>188</v>
      </c>
      <c r="C55" s="300"/>
      <c r="D55" s="10" t="s">
        <v>207</v>
      </c>
      <c r="E55" s="35">
        <v>0.13</v>
      </c>
      <c r="F55" s="12" t="s">
        <v>208</v>
      </c>
      <c r="G55" s="26" t="s">
        <v>85</v>
      </c>
      <c r="H55" s="23" t="s">
        <v>209</v>
      </c>
      <c r="I55" s="23" t="s">
        <v>40</v>
      </c>
      <c r="J55" s="12" t="s">
        <v>102</v>
      </c>
      <c r="K55" s="219">
        <v>2</v>
      </c>
      <c r="L55" s="46">
        <v>0</v>
      </c>
      <c r="M55" s="46">
        <v>1</v>
      </c>
      <c r="N55" s="46">
        <v>0</v>
      </c>
      <c r="O55" s="219">
        <v>2</v>
      </c>
      <c r="P55" s="233" t="s">
        <v>50</v>
      </c>
      <c r="Q55" s="81" t="s">
        <v>50</v>
      </c>
      <c r="R55" s="81" t="s">
        <v>50</v>
      </c>
      <c r="S55" s="297"/>
      <c r="T55" s="174" t="s">
        <v>210</v>
      </c>
      <c r="U55" s="85" t="s">
        <v>50</v>
      </c>
    </row>
    <row r="56" spans="1:21" ht="129.75" customHeight="1" x14ac:dyDescent="0.2">
      <c r="A56" s="11" t="s">
        <v>183</v>
      </c>
      <c r="B56" s="11" t="s">
        <v>188</v>
      </c>
      <c r="C56" s="301"/>
      <c r="D56" s="25" t="s">
        <v>211</v>
      </c>
      <c r="E56" s="35">
        <v>0.13</v>
      </c>
      <c r="F56" s="12" t="s">
        <v>212</v>
      </c>
      <c r="G56" s="26" t="s">
        <v>85</v>
      </c>
      <c r="H56" s="23" t="s">
        <v>213</v>
      </c>
      <c r="I56" s="23" t="s">
        <v>40</v>
      </c>
      <c r="J56" s="12" t="s">
        <v>102</v>
      </c>
      <c r="K56" s="241" t="s">
        <v>214</v>
      </c>
      <c r="L56" s="244">
        <v>0.5</v>
      </c>
      <c r="M56" s="244">
        <v>0.5</v>
      </c>
      <c r="N56" s="244">
        <v>0.5</v>
      </c>
      <c r="O56" s="245">
        <v>0.5</v>
      </c>
      <c r="P56" s="270">
        <v>0.5</v>
      </c>
      <c r="Q56" s="81">
        <f t="shared" si="2"/>
        <v>1</v>
      </c>
      <c r="R56" s="43">
        <f t="shared" si="1"/>
        <v>0.13</v>
      </c>
      <c r="S56" s="297"/>
      <c r="T56" s="175" t="s">
        <v>591</v>
      </c>
      <c r="U56" s="86">
        <v>1</v>
      </c>
    </row>
    <row r="57" spans="1:21" ht="129.75" customHeight="1" x14ac:dyDescent="0.2">
      <c r="A57" s="11" t="s">
        <v>183</v>
      </c>
      <c r="B57" s="11" t="s">
        <v>215</v>
      </c>
      <c r="C57" s="299">
        <v>1</v>
      </c>
      <c r="D57" s="10" t="s">
        <v>216</v>
      </c>
      <c r="E57" s="35">
        <v>0.5</v>
      </c>
      <c r="F57" s="12" t="s">
        <v>217</v>
      </c>
      <c r="G57" s="26" t="s">
        <v>85</v>
      </c>
      <c r="H57" s="23" t="s">
        <v>127</v>
      </c>
      <c r="I57" s="23" t="s">
        <v>40</v>
      </c>
      <c r="J57" s="12" t="s">
        <v>102</v>
      </c>
      <c r="K57" s="23">
        <v>2</v>
      </c>
      <c r="L57" s="23">
        <v>1</v>
      </c>
      <c r="M57" s="23">
        <v>2</v>
      </c>
      <c r="N57" s="23"/>
      <c r="O57" s="23"/>
      <c r="P57" s="12">
        <v>2</v>
      </c>
      <c r="Q57" s="81" t="s">
        <v>75</v>
      </c>
      <c r="R57" s="81" t="s">
        <v>75</v>
      </c>
      <c r="S57" s="312" t="s">
        <v>50</v>
      </c>
      <c r="T57" s="289" t="s">
        <v>218</v>
      </c>
      <c r="U57" s="265" t="s">
        <v>219</v>
      </c>
    </row>
    <row r="58" spans="1:21" ht="129.75" customHeight="1" x14ac:dyDescent="0.2">
      <c r="A58" s="11" t="s">
        <v>183</v>
      </c>
      <c r="B58" s="11" t="s">
        <v>215</v>
      </c>
      <c r="C58" s="301"/>
      <c r="D58" s="10" t="s">
        <v>592</v>
      </c>
      <c r="E58" s="35">
        <v>0.5</v>
      </c>
      <c r="F58" s="26" t="s">
        <v>220</v>
      </c>
      <c r="G58" s="26" t="s">
        <v>85</v>
      </c>
      <c r="H58" s="23" t="s">
        <v>221</v>
      </c>
      <c r="I58" s="23" t="s">
        <v>40</v>
      </c>
      <c r="J58" s="12" t="s">
        <v>102</v>
      </c>
      <c r="K58" s="23">
        <v>2</v>
      </c>
      <c r="L58" s="23"/>
      <c r="M58" s="23">
        <v>1</v>
      </c>
      <c r="N58" s="23"/>
      <c r="O58" s="23">
        <v>2</v>
      </c>
      <c r="P58" s="12">
        <v>1</v>
      </c>
      <c r="Q58" s="81" t="s">
        <v>50</v>
      </c>
      <c r="R58" s="81" t="s">
        <v>50</v>
      </c>
      <c r="S58" s="312"/>
      <c r="T58" s="290" t="s">
        <v>222</v>
      </c>
      <c r="U58" s="85" t="s">
        <v>50</v>
      </c>
    </row>
    <row r="59" spans="1:21" ht="129.75" customHeight="1" x14ac:dyDescent="0.2">
      <c r="A59" s="11" t="s">
        <v>183</v>
      </c>
      <c r="B59" s="11" t="s">
        <v>223</v>
      </c>
      <c r="C59" s="42">
        <v>1</v>
      </c>
      <c r="D59" s="34" t="s">
        <v>593</v>
      </c>
      <c r="E59" s="35">
        <v>1</v>
      </c>
      <c r="F59" s="12" t="s">
        <v>224</v>
      </c>
      <c r="G59" s="26" t="s">
        <v>38</v>
      </c>
      <c r="H59" s="12" t="s">
        <v>594</v>
      </c>
      <c r="I59" s="23" t="s">
        <v>40</v>
      </c>
      <c r="J59" s="12" t="s">
        <v>226</v>
      </c>
      <c r="K59" s="23">
        <v>1</v>
      </c>
      <c r="L59" s="23"/>
      <c r="M59" s="23">
        <v>1</v>
      </c>
      <c r="N59" s="23"/>
      <c r="O59" s="23"/>
      <c r="P59" s="12"/>
      <c r="Q59" s="81" t="s">
        <v>75</v>
      </c>
      <c r="R59" s="81" t="s">
        <v>75</v>
      </c>
      <c r="S59" s="126" t="str">
        <f>+R59</f>
        <v>CUMPLIDA</v>
      </c>
      <c r="T59" s="291" t="s">
        <v>227</v>
      </c>
      <c r="U59" s="85" t="s">
        <v>75</v>
      </c>
    </row>
    <row r="60" spans="1:21" ht="129.75" customHeight="1" x14ac:dyDescent="0.2">
      <c r="A60" s="50" t="s">
        <v>228</v>
      </c>
      <c r="B60" s="51" t="s">
        <v>229</v>
      </c>
      <c r="C60" s="42" t="s">
        <v>230</v>
      </c>
      <c r="D60" s="34" t="s">
        <v>231</v>
      </c>
      <c r="E60" s="35" t="s">
        <v>232</v>
      </c>
      <c r="F60" s="35" t="s">
        <v>232</v>
      </c>
      <c r="G60" s="35" t="s">
        <v>232</v>
      </c>
      <c r="H60" s="35" t="s">
        <v>232</v>
      </c>
      <c r="I60" s="35" t="s">
        <v>232</v>
      </c>
      <c r="J60" s="35" t="s">
        <v>232</v>
      </c>
      <c r="K60" s="35" t="s">
        <v>232</v>
      </c>
      <c r="L60" s="35" t="s">
        <v>232</v>
      </c>
      <c r="M60" s="35" t="s">
        <v>232</v>
      </c>
      <c r="N60" s="35" t="s">
        <v>232</v>
      </c>
      <c r="O60" s="35" t="s">
        <v>232</v>
      </c>
      <c r="P60" s="35" t="s">
        <v>232</v>
      </c>
      <c r="Q60" s="35" t="s">
        <v>232</v>
      </c>
      <c r="R60" s="35" t="s">
        <v>232</v>
      </c>
      <c r="S60" s="110" t="s">
        <v>233</v>
      </c>
      <c r="T60" s="292" t="s">
        <v>234</v>
      </c>
      <c r="U60" s="266" t="s">
        <v>235</v>
      </c>
    </row>
    <row r="61" spans="1:21" ht="129.75" customHeight="1" x14ac:dyDescent="0.2">
      <c r="A61" s="18" t="s">
        <v>228</v>
      </c>
      <c r="B61" s="18" t="s">
        <v>236</v>
      </c>
      <c r="C61" s="299">
        <v>1</v>
      </c>
      <c r="D61" s="10" t="s">
        <v>237</v>
      </c>
      <c r="E61" s="35">
        <v>0.06</v>
      </c>
      <c r="F61" s="12" t="s">
        <v>238</v>
      </c>
      <c r="G61" s="26" t="s">
        <v>38</v>
      </c>
      <c r="H61" s="23" t="s">
        <v>239</v>
      </c>
      <c r="I61" s="23" t="s">
        <v>40</v>
      </c>
      <c r="J61" s="26" t="s">
        <v>240</v>
      </c>
      <c r="K61" s="23">
        <v>2</v>
      </c>
      <c r="L61" s="29">
        <v>1</v>
      </c>
      <c r="M61" s="29">
        <v>0</v>
      </c>
      <c r="N61" s="29">
        <v>2</v>
      </c>
      <c r="O61" s="246"/>
      <c r="P61" s="271">
        <v>2</v>
      </c>
      <c r="Q61" s="250">
        <f>+P61/N61</f>
        <v>1</v>
      </c>
      <c r="R61" s="251">
        <f>+U61*E61</f>
        <v>0.06</v>
      </c>
      <c r="S61" s="297">
        <v>1</v>
      </c>
      <c r="T61" s="253" t="s">
        <v>241</v>
      </c>
      <c r="U61" s="249">
        <v>1</v>
      </c>
    </row>
    <row r="62" spans="1:21" ht="129.75" customHeight="1" x14ac:dyDescent="0.2">
      <c r="A62" s="18" t="s">
        <v>228</v>
      </c>
      <c r="B62" s="18" t="s">
        <v>236</v>
      </c>
      <c r="C62" s="306"/>
      <c r="D62" s="34" t="s">
        <v>242</v>
      </c>
      <c r="E62" s="35">
        <v>0.06</v>
      </c>
      <c r="F62" s="26" t="s">
        <v>243</v>
      </c>
      <c r="G62" s="31" t="s">
        <v>85</v>
      </c>
      <c r="H62" s="26" t="s">
        <v>244</v>
      </c>
      <c r="I62" s="23" t="s">
        <v>40</v>
      </c>
      <c r="J62" s="26" t="s">
        <v>240</v>
      </c>
      <c r="K62" s="26">
        <v>12</v>
      </c>
      <c r="L62" s="29">
        <v>3</v>
      </c>
      <c r="M62" s="29">
        <v>6</v>
      </c>
      <c r="N62" s="29">
        <v>9</v>
      </c>
      <c r="O62" s="29">
        <v>12</v>
      </c>
      <c r="P62" s="271">
        <v>9</v>
      </c>
      <c r="Q62" s="250">
        <f t="shared" ref="Q62:Q77" si="3">+P62/N62</f>
        <v>1</v>
      </c>
      <c r="R62" s="251">
        <f t="shared" ref="R62:R77" si="4">+U62*E62</f>
        <v>0.06</v>
      </c>
      <c r="S62" s="297"/>
      <c r="T62" s="253" t="s">
        <v>245</v>
      </c>
      <c r="U62" s="249">
        <v>1</v>
      </c>
    </row>
    <row r="63" spans="1:21" ht="129.75" customHeight="1" x14ac:dyDescent="0.2">
      <c r="A63" s="26" t="s">
        <v>228</v>
      </c>
      <c r="B63" s="18" t="s">
        <v>236</v>
      </c>
      <c r="C63" s="306"/>
      <c r="D63" s="34" t="s">
        <v>246</v>
      </c>
      <c r="E63" s="35">
        <v>0.06</v>
      </c>
      <c r="F63" s="26" t="s">
        <v>247</v>
      </c>
      <c r="G63" s="31" t="s">
        <v>85</v>
      </c>
      <c r="H63" s="26" t="s">
        <v>248</v>
      </c>
      <c r="I63" s="23" t="s">
        <v>40</v>
      </c>
      <c r="J63" s="26" t="s">
        <v>240</v>
      </c>
      <c r="K63" s="26">
        <v>4</v>
      </c>
      <c r="L63" s="29">
        <v>1</v>
      </c>
      <c r="M63" s="29">
        <v>2</v>
      </c>
      <c r="N63" s="29">
        <v>3</v>
      </c>
      <c r="O63" s="29">
        <v>4</v>
      </c>
      <c r="P63" s="271">
        <v>3</v>
      </c>
      <c r="Q63" s="250">
        <f t="shared" si="3"/>
        <v>1</v>
      </c>
      <c r="R63" s="251">
        <f t="shared" si="4"/>
        <v>0.06</v>
      </c>
      <c r="S63" s="297"/>
      <c r="T63" s="253" t="s">
        <v>249</v>
      </c>
      <c r="U63" s="249">
        <v>1</v>
      </c>
    </row>
    <row r="64" spans="1:21" ht="129.75" customHeight="1" x14ac:dyDescent="0.2">
      <c r="A64" s="33" t="s">
        <v>228</v>
      </c>
      <c r="B64" s="18" t="s">
        <v>236</v>
      </c>
      <c r="C64" s="306"/>
      <c r="D64" s="34" t="s">
        <v>250</v>
      </c>
      <c r="E64" s="35">
        <v>0.06</v>
      </c>
      <c r="F64" s="26" t="s">
        <v>251</v>
      </c>
      <c r="G64" s="31" t="s">
        <v>38</v>
      </c>
      <c r="H64" s="26" t="s">
        <v>252</v>
      </c>
      <c r="I64" s="23" t="s">
        <v>40</v>
      </c>
      <c r="J64" s="26" t="s">
        <v>240</v>
      </c>
      <c r="K64" s="26">
        <v>4</v>
      </c>
      <c r="L64" s="29">
        <v>0</v>
      </c>
      <c r="M64" s="29">
        <v>0</v>
      </c>
      <c r="N64" s="29">
        <v>2</v>
      </c>
      <c r="O64" s="29">
        <v>4</v>
      </c>
      <c r="P64" s="272">
        <v>2</v>
      </c>
      <c r="Q64" s="250">
        <f t="shared" si="3"/>
        <v>1</v>
      </c>
      <c r="R64" s="251">
        <f t="shared" si="4"/>
        <v>0.06</v>
      </c>
      <c r="S64" s="297"/>
      <c r="T64" s="253" t="s">
        <v>253</v>
      </c>
      <c r="U64" s="249">
        <v>1</v>
      </c>
    </row>
    <row r="65" spans="1:25" ht="129.75" customHeight="1" x14ac:dyDescent="0.2">
      <c r="A65" s="28" t="s">
        <v>228</v>
      </c>
      <c r="B65" s="18" t="s">
        <v>236</v>
      </c>
      <c r="C65" s="306"/>
      <c r="D65" s="25" t="s">
        <v>254</v>
      </c>
      <c r="E65" s="35">
        <v>0.06</v>
      </c>
      <c r="F65" s="26" t="s">
        <v>595</v>
      </c>
      <c r="G65" s="31" t="s">
        <v>85</v>
      </c>
      <c r="H65" s="26" t="s">
        <v>256</v>
      </c>
      <c r="I65" s="23" t="s">
        <v>40</v>
      </c>
      <c r="J65" s="26" t="s">
        <v>240</v>
      </c>
      <c r="K65" s="27">
        <v>0.96</v>
      </c>
      <c r="L65" s="64">
        <v>0.96</v>
      </c>
      <c r="M65" s="64">
        <v>0.96</v>
      </c>
      <c r="N65" s="64">
        <v>0.96</v>
      </c>
      <c r="O65" s="241">
        <v>0.96</v>
      </c>
      <c r="P65" s="273">
        <v>1</v>
      </c>
      <c r="Q65" s="250">
        <f t="shared" si="3"/>
        <v>1.0416666666666667</v>
      </c>
      <c r="R65" s="251">
        <f t="shared" si="4"/>
        <v>0.06</v>
      </c>
      <c r="S65" s="297"/>
      <c r="T65" s="253" t="s">
        <v>257</v>
      </c>
      <c r="U65" s="249" t="s">
        <v>258</v>
      </c>
    </row>
    <row r="66" spans="1:25" ht="129.75" customHeight="1" x14ac:dyDescent="0.2">
      <c r="A66" s="28" t="s">
        <v>228</v>
      </c>
      <c r="B66" s="18" t="s">
        <v>236</v>
      </c>
      <c r="C66" s="306"/>
      <c r="D66" s="25" t="s">
        <v>596</v>
      </c>
      <c r="E66" s="35">
        <v>0.06</v>
      </c>
      <c r="F66" s="26" t="s">
        <v>597</v>
      </c>
      <c r="G66" s="31" t="s">
        <v>85</v>
      </c>
      <c r="H66" s="26" t="s">
        <v>260</v>
      </c>
      <c r="I66" s="23" t="s">
        <v>40</v>
      </c>
      <c r="J66" s="26" t="s">
        <v>240</v>
      </c>
      <c r="K66" s="27">
        <v>0.95</v>
      </c>
      <c r="L66" s="64">
        <v>0.95</v>
      </c>
      <c r="M66" s="64">
        <v>0.95</v>
      </c>
      <c r="N66" s="64">
        <v>0.95</v>
      </c>
      <c r="O66" s="241">
        <v>0.95</v>
      </c>
      <c r="P66" s="274">
        <v>0.99880000000000002</v>
      </c>
      <c r="Q66" s="250">
        <f t="shared" si="3"/>
        <v>1.0513684210526317</v>
      </c>
      <c r="R66" s="251">
        <f t="shared" si="4"/>
        <v>0.06</v>
      </c>
      <c r="S66" s="297"/>
      <c r="T66" s="176" t="s">
        <v>598</v>
      </c>
      <c r="U66" s="249" t="s">
        <v>258</v>
      </c>
    </row>
    <row r="67" spans="1:25" ht="129.75" customHeight="1" x14ac:dyDescent="0.2">
      <c r="A67" s="28" t="s">
        <v>228</v>
      </c>
      <c r="B67" s="18" t="s">
        <v>236</v>
      </c>
      <c r="C67" s="306"/>
      <c r="D67" s="10" t="s">
        <v>261</v>
      </c>
      <c r="E67" s="35">
        <v>0.06</v>
      </c>
      <c r="F67" s="12" t="s">
        <v>262</v>
      </c>
      <c r="G67" s="82" t="s">
        <v>85</v>
      </c>
      <c r="H67" s="12" t="s">
        <v>263</v>
      </c>
      <c r="I67" s="23" t="s">
        <v>40</v>
      </c>
      <c r="J67" s="26" t="s">
        <v>240</v>
      </c>
      <c r="K67" s="14">
        <v>1</v>
      </c>
      <c r="L67" s="224">
        <v>0</v>
      </c>
      <c r="M67" s="224">
        <v>1</v>
      </c>
      <c r="N67" s="224">
        <v>1</v>
      </c>
      <c r="O67" s="227">
        <v>1</v>
      </c>
      <c r="P67" s="273">
        <v>1</v>
      </c>
      <c r="Q67" s="250">
        <f t="shared" si="3"/>
        <v>1</v>
      </c>
      <c r="R67" s="251">
        <f t="shared" si="4"/>
        <v>0.06</v>
      </c>
      <c r="S67" s="297"/>
      <c r="T67" s="253" t="s">
        <v>599</v>
      </c>
      <c r="U67" s="249">
        <v>1</v>
      </c>
    </row>
    <row r="68" spans="1:25" ht="129.75" customHeight="1" x14ac:dyDescent="0.2">
      <c r="A68" s="18" t="s">
        <v>228</v>
      </c>
      <c r="B68" s="18" t="s">
        <v>236</v>
      </c>
      <c r="C68" s="306"/>
      <c r="D68" s="10" t="s">
        <v>264</v>
      </c>
      <c r="E68" s="35">
        <v>0.06</v>
      </c>
      <c r="F68" s="21" t="s">
        <v>265</v>
      </c>
      <c r="G68" s="82" t="s">
        <v>85</v>
      </c>
      <c r="H68" s="12" t="s">
        <v>266</v>
      </c>
      <c r="I68" s="23" t="s">
        <v>40</v>
      </c>
      <c r="J68" s="26" t="s">
        <v>240</v>
      </c>
      <c r="K68" s="12">
        <v>9</v>
      </c>
      <c r="L68" s="29">
        <v>0</v>
      </c>
      <c r="M68" s="224">
        <v>0.24</v>
      </c>
      <c r="N68" s="224">
        <v>0.47</v>
      </c>
      <c r="O68" s="227">
        <v>1</v>
      </c>
      <c r="P68" s="273">
        <v>0.47</v>
      </c>
      <c r="Q68" s="250">
        <f t="shared" si="3"/>
        <v>1</v>
      </c>
      <c r="R68" s="251">
        <f t="shared" si="4"/>
        <v>0.06</v>
      </c>
      <c r="S68" s="297"/>
      <c r="T68" s="176" t="s">
        <v>600</v>
      </c>
      <c r="U68" s="249">
        <v>1</v>
      </c>
    </row>
    <row r="69" spans="1:25" ht="129.75" customHeight="1" x14ac:dyDescent="0.2">
      <c r="A69" s="18" t="s">
        <v>228</v>
      </c>
      <c r="B69" s="18" t="s">
        <v>236</v>
      </c>
      <c r="C69" s="306"/>
      <c r="D69" s="10" t="s">
        <v>267</v>
      </c>
      <c r="E69" s="35">
        <v>0.06</v>
      </c>
      <c r="F69" s="21" t="s">
        <v>265</v>
      </c>
      <c r="G69" s="82" t="s">
        <v>85</v>
      </c>
      <c r="H69" s="12" t="s">
        <v>268</v>
      </c>
      <c r="I69" s="23" t="s">
        <v>40</v>
      </c>
      <c r="J69" s="26" t="s">
        <v>240</v>
      </c>
      <c r="K69" s="12">
        <v>5</v>
      </c>
      <c r="L69" s="29">
        <v>0</v>
      </c>
      <c r="M69" s="247">
        <v>0.14000000000000001</v>
      </c>
      <c r="N69" s="247">
        <v>0.28999999999999998</v>
      </c>
      <c r="O69" s="248">
        <v>1</v>
      </c>
      <c r="P69" s="273">
        <v>0.28999999999999998</v>
      </c>
      <c r="Q69" s="250">
        <f t="shared" si="3"/>
        <v>1</v>
      </c>
      <c r="R69" s="251">
        <f t="shared" si="4"/>
        <v>0.06</v>
      </c>
      <c r="S69" s="297"/>
      <c r="T69" s="176" t="s">
        <v>601</v>
      </c>
      <c r="U69" s="249">
        <v>1</v>
      </c>
    </row>
    <row r="70" spans="1:25" s="47" customFormat="1" ht="129.75" customHeight="1" x14ac:dyDescent="0.2">
      <c r="A70" s="48" t="s">
        <v>228</v>
      </c>
      <c r="B70" s="48" t="s">
        <v>236</v>
      </c>
      <c r="C70" s="306"/>
      <c r="D70" s="34" t="s">
        <v>269</v>
      </c>
      <c r="E70" s="35">
        <v>0.06</v>
      </c>
      <c r="F70" s="26" t="s">
        <v>270</v>
      </c>
      <c r="G70" s="31" t="s">
        <v>38</v>
      </c>
      <c r="H70" s="26" t="s">
        <v>271</v>
      </c>
      <c r="I70" s="23" t="s">
        <v>40</v>
      </c>
      <c r="J70" s="26" t="s">
        <v>240</v>
      </c>
      <c r="K70" s="26">
        <v>4</v>
      </c>
      <c r="L70" s="29">
        <v>1</v>
      </c>
      <c r="M70" s="29">
        <v>2</v>
      </c>
      <c r="N70" s="29">
        <v>3</v>
      </c>
      <c r="O70" s="29">
        <v>4</v>
      </c>
      <c r="P70" s="271">
        <v>3</v>
      </c>
      <c r="Q70" s="250">
        <f t="shared" si="3"/>
        <v>1</v>
      </c>
      <c r="R70" s="251">
        <f t="shared" si="4"/>
        <v>0.06</v>
      </c>
      <c r="S70" s="297"/>
      <c r="T70" s="253" t="s">
        <v>602</v>
      </c>
      <c r="U70" s="249">
        <v>1</v>
      </c>
    </row>
    <row r="71" spans="1:25" ht="129.75" customHeight="1" x14ac:dyDescent="0.2">
      <c r="A71" s="28" t="s">
        <v>228</v>
      </c>
      <c r="B71" s="18" t="s">
        <v>236</v>
      </c>
      <c r="C71" s="306"/>
      <c r="D71" s="34" t="s">
        <v>272</v>
      </c>
      <c r="E71" s="35">
        <v>0.05</v>
      </c>
      <c r="F71" s="26" t="s">
        <v>273</v>
      </c>
      <c r="G71" s="31" t="s">
        <v>38</v>
      </c>
      <c r="H71" s="26" t="s">
        <v>274</v>
      </c>
      <c r="I71" s="23" t="s">
        <v>40</v>
      </c>
      <c r="J71" s="26" t="s">
        <v>240</v>
      </c>
      <c r="K71" s="26">
        <v>4</v>
      </c>
      <c r="L71" s="29">
        <v>1</v>
      </c>
      <c r="M71" s="29">
        <v>2</v>
      </c>
      <c r="N71" s="29">
        <v>3</v>
      </c>
      <c r="O71" s="29">
        <v>4</v>
      </c>
      <c r="P71" s="271">
        <v>3</v>
      </c>
      <c r="Q71" s="250">
        <f t="shared" si="3"/>
        <v>1</v>
      </c>
      <c r="R71" s="251">
        <f t="shared" si="4"/>
        <v>0.05</v>
      </c>
      <c r="S71" s="297"/>
      <c r="T71" s="253" t="s">
        <v>603</v>
      </c>
      <c r="U71" s="249">
        <v>1</v>
      </c>
    </row>
    <row r="72" spans="1:25" ht="129.75" customHeight="1" x14ac:dyDescent="0.2">
      <c r="A72" s="28" t="s">
        <v>228</v>
      </c>
      <c r="B72" s="18" t="s">
        <v>236</v>
      </c>
      <c r="C72" s="306"/>
      <c r="D72" s="34" t="s">
        <v>275</v>
      </c>
      <c r="E72" s="35">
        <v>0.06</v>
      </c>
      <c r="F72" s="26" t="s">
        <v>276</v>
      </c>
      <c r="G72" s="31" t="s">
        <v>85</v>
      </c>
      <c r="H72" s="26" t="s">
        <v>271</v>
      </c>
      <c r="I72" s="23" t="s">
        <v>40</v>
      </c>
      <c r="J72" s="26" t="s">
        <v>240</v>
      </c>
      <c r="K72" s="26">
        <v>2</v>
      </c>
      <c r="L72" s="29">
        <v>0</v>
      </c>
      <c r="M72" s="29">
        <v>1</v>
      </c>
      <c r="N72" s="29">
        <v>0</v>
      </c>
      <c r="O72" s="29">
        <v>2</v>
      </c>
      <c r="P72" s="275" t="s">
        <v>50</v>
      </c>
      <c r="Q72" s="250" t="s">
        <v>50</v>
      </c>
      <c r="R72" s="250" t="s">
        <v>50</v>
      </c>
      <c r="S72" s="297"/>
      <c r="T72" s="253" t="s">
        <v>277</v>
      </c>
      <c r="U72" s="249" t="s">
        <v>50</v>
      </c>
    </row>
    <row r="73" spans="1:25" ht="129.75" customHeight="1" x14ac:dyDescent="0.2">
      <c r="A73" s="28" t="s">
        <v>228</v>
      </c>
      <c r="B73" s="18" t="s">
        <v>236</v>
      </c>
      <c r="C73" s="306"/>
      <c r="D73" s="34" t="s">
        <v>278</v>
      </c>
      <c r="E73" s="35">
        <v>0.05</v>
      </c>
      <c r="F73" s="26" t="s">
        <v>279</v>
      </c>
      <c r="G73" s="31" t="s">
        <v>85</v>
      </c>
      <c r="H73" s="26" t="s">
        <v>280</v>
      </c>
      <c r="I73" s="23" t="s">
        <v>40</v>
      </c>
      <c r="J73" s="26" t="s">
        <v>240</v>
      </c>
      <c r="K73" s="27">
        <v>1</v>
      </c>
      <c r="L73" s="64">
        <v>1</v>
      </c>
      <c r="M73" s="64">
        <v>1</v>
      </c>
      <c r="N73" s="64">
        <v>1</v>
      </c>
      <c r="O73" s="64">
        <v>1</v>
      </c>
      <c r="P73" s="273">
        <v>1</v>
      </c>
      <c r="Q73" s="250">
        <f t="shared" si="3"/>
        <v>1</v>
      </c>
      <c r="R73" s="251">
        <f t="shared" si="4"/>
        <v>0.05</v>
      </c>
      <c r="S73" s="297"/>
      <c r="T73" s="253" t="s">
        <v>281</v>
      </c>
      <c r="U73" s="249">
        <v>1</v>
      </c>
    </row>
    <row r="74" spans="1:25" ht="129.75" customHeight="1" x14ac:dyDescent="0.2">
      <c r="A74" s="28" t="s">
        <v>228</v>
      </c>
      <c r="B74" s="18" t="s">
        <v>236</v>
      </c>
      <c r="C74" s="306"/>
      <c r="D74" s="34" t="s">
        <v>282</v>
      </c>
      <c r="E74" s="35">
        <v>0.06</v>
      </c>
      <c r="F74" s="26" t="s">
        <v>283</v>
      </c>
      <c r="G74" s="31" t="s">
        <v>85</v>
      </c>
      <c r="H74" s="26" t="s">
        <v>284</v>
      </c>
      <c r="I74" s="23" t="s">
        <v>40</v>
      </c>
      <c r="J74" s="26" t="s">
        <v>240</v>
      </c>
      <c r="K74" s="27">
        <v>1</v>
      </c>
      <c r="L74" s="64">
        <v>1</v>
      </c>
      <c r="M74" s="64">
        <v>1</v>
      </c>
      <c r="N74" s="64">
        <v>1</v>
      </c>
      <c r="O74" s="64">
        <v>1</v>
      </c>
      <c r="P74" s="273">
        <v>1</v>
      </c>
      <c r="Q74" s="250">
        <f t="shared" si="3"/>
        <v>1</v>
      </c>
      <c r="R74" s="251">
        <f t="shared" si="4"/>
        <v>0.06</v>
      </c>
      <c r="S74" s="297"/>
      <c r="T74" s="253" t="s">
        <v>604</v>
      </c>
      <c r="U74" s="249">
        <v>1</v>
      </c>
    </row>
    <row r="75" spans="1:25" s="47" customFormat="1" ht="129.75" customHeight="1" x14ac:dyDescent="0.2">
      <c r="A75" s="33" t="s">
        <v>228</v>
      </c>
      <c r="B75" s="48" t="s">
        <v>236</v>
      </c>
      <c r="C75" s="306"/>
      <c r="D75" s="34" t="s">
        <v>285</v>
      </c>
      <c r="E75" s="35">
        <v>0.06</v>
      </c>
      <c r="F75" s="26" t="s">
        <v>286</v>
      </c>
      <c r="G75" s="31" t="s">
        <v>85</v>
      </c>
      <c r="H75" s="26" t="s">
        <v>287</v>
      </c>
      <c r="I75" s="23" t="s">
        <v>40</v>
      </c>
      <c r="J75" s="26" t="s">
        <v>240</v>
      </c>
      <c r="K75" s="27">
        <v>1</v>
      </c>
      <c r="L75" s="64">
        <v>1</v>
      </c>
      <c r="M75" s="64">
        <v>1</v>
      </c>
      <c r="N75" s="64">
        <v>1</v>
      </c>
      <c r="O75" s="64">
        <v>1</v>
      </c>
      <c r="P75" s="273">
        <v>1</v>
      </c>
      <c r="Q75" s="250">
        <f t="shared" si="3"/>
        <v>1</v>
      </c>
      <c r="R75" s="251">
        <f t="shared" si="4"/>
        <v>0.06</v>
      </c>
      <c r="S75" s="297"/>
      <c r="T75" s="253" t="s">
        <v>605</v>
      </c>
      <c r="U75" s="249">
        <v>1</v>
      </c>
    </row>
    <row r="76" spans="1:25" ht="129.75" customHeight="1" x14ac:dyDescent="0.2">
      <c r="A76" s="13" t="s">
        <v>228</v>
      </c>
      <c r="B76" s="11" t="s">
        <v>236</v>
      </c>
      <c r="C76" s="306"/>
      <c r="D76" s="34" t="s">
        <v>288</v>
      </c>
      <c r="E76" s="35">
        <v>0.06</v>
      </c>
      <c r="F76" s="26" t="s">
        <v>270</v>
      </c>
      <c r="G76" s="31" t="s">
        <v>85</v>
      </c>
      <c r="H76" s="26" t="s">
        <v>289</v>
      </c>
      <c r="I76" s="23" t="s">
        <v>40</v>
      </c>
      <c r="J76" s="26" t="s">
        <v>240</v>
      </c>
      <c r="K76" s="26">
        <v>4</v>
      </c>
      <c r="L76" s="29">
        <v>0</v>
      </c>
      <c r="M76" s="29">
        <v>1</v>
      </c>
      <c r="N76" s="29">
        <v>0</v>
      </c>
      <c r="O76" s="29">
        <v>2</v>
      </c>
      <c r="P76" s="275" t="s">
        <v>50</v>
      </c>
      <c r="Q76" s="250" t="s">
        <v>50</v>
      </c>
      <c r="R76" s="251" t="s">
        <v>50</v>
      </c>
      <c r="S76" s="297"/>
      <c r="T76" s="253" t="s">
        <v>277</v>
      </c>
      <c r="U76" s="249" t="s">
        <v>50</v>
      </c>
    </row>
    <row r="77" spans="1:25" ht="129.75" customHeight="1" x14ac:dyDescent="0.2">
      <c r="A77" s="13" t="s">
        <v>228</v>
      </c>
      <c r="B77" s="11" t="s">
        <v>236</v>
      </c>
      <c r="C77" s="307"/>
      <c r="D77" s="34" t="s">
        <v>290</v>
      </c>
      <c r="E77" s="35">
        <v>0.06</v>
      </c>
      <c r="F77" s="26" t="s">
        <v>291</v>
      </c>
      <c r="G77" s="31" t="s">
        <v>85</v>
      </c>
      <c r="H77" s="26" t="s">
        <v>274</v>
      </c>
      <c r="I77" s="23" t="s">
        <v>40</v>
      </c>
      <c r="J77" s="26" t="s">
        <v>240</v>
      </c>
      <c r="K77" s="26">
        <v>52</v>
      </c>
      <c r="L77" s="29">
        <v>12</v>
      </c>
      <c r="M77" s="29">
        <v>25</v>
      </c>
      <c r="N77" s="29">
        <v>38</v>
      </c>
      <c r="O77" s="29">
        <v>52</v>
      </c>
      <c r="P77" s="271">
        <v>38</v>
      </c>
      <c r="Q77" s="250">
        <f t="shared" si="3"/>
        <v>1</v>
      </c>
      <c r="R77" s="251">
        <f t="shared" si="4"/>
        <v>0.06</v>
      </c>
      <c r="S77" s="297"/>
      <c r="T77" s="253" t="s">
        <v>606</v>
      </c>
      <c r="U77" s="249">
        <v>1</v>
      </c>
    </row>
    <row r="78" spans="1:25" ht="129.75" customHeight="1" x14ac:dyDescent="0.2">
      <c r="A78" s="18" t="s">
        <v>228</v>
      </c>
      <c r="B78" s="18" t="s">
        <v>292</v>
      </c>
      <c r="C78" s="299">
        <v>1</v>
      </c>
      <c r="D78" s="32" t="s">
        <v>293</v>
      </c>
      <c r="E78" s="35">
        <v>0.08</v>
      </c>
      <c r="F78" s="26" t="s">
        <v>294</v>
      </c>
      <c r="G78" s="26" t="s">
        <v>38</v>
      </c>
      <c r="H78" s="12" t="s">
        <v>607</v>
      </c>
      <c r="I78" s="23" t="s">
        <v>40</v>
      </c>
      <c r="J78" s="12" t="s">
        <v>226</v>
      </c>
      <c r="K78" s="227">
        <v>1</v>
      </c>
      <c r="L78" s="29">
        <v>1</v>
      </c>
      <c r="M78" s="244">
        <v>0.35</v>
      </c>
      <c r="N78" s="244">
        <v>0.76</v>
      </c>
      <c r="O78" s="245">
        <v>1</v>
      </c>
      <c r="P78" s="276">
        <v>0.59750000000000003</v>
      </c>
      <c r="Q78" s="252">
        <f>+P78/N78</f>
        <v>0.78618421052631582</v>
      </c>
      <c r="R78" s="43">
        <f t="shared" ref="R78:R106" si="5">+U78*E78</f>
        <v>6.2894736842105267E-2</v>
      </c>
      <c r="S78" s="302">
        <f>+(R78+R80+R81+R82+R83+R84+R85+R86+R87+R88+R89+R90+R91)/(E78+E80+E81+E82+E83+E84+E85+E86+E87+E88+E89+E90+E91)</f>
        <v>0.95307249828953688</v>
      </c>
      <c r="T78" s="222" t="s">
        <v>296</v>
      </c>
      <c r="U78" s="256">
        <v>0.78618421052631582</v>
      </c>
      <c r="V78" s="156"/>
      <c r="W78" s="156"/>
    </row>
    <row r="79" spans="1:25" ht="129.75" customHeight="1" x14ac:dyDescent="0.2">
      <c r="A79" s="18" t="s">
        <v>228</v>
      </c>
      <c r="B79" s="18" t="s">
        <v>292</v>
      </c>
      <c r="C79" s="300"/>
      <c r="D79" s="34" t="s">
        <v>297</v>
      </c>
      <c r="E79" s="35">
        <v>7.0000000000000007E-2</v>
      </c>
      <c r="F79" s="12" t="s">
        <v>298</v>
      </c>
      <c r="G79" s="26" t="s">
        <v>38</v>
      </c>
      <c r="H79" s="12" t="s">
        <v>608</v>
      </c>
      <c r="I79" s="23" t="s">
        <v>40</v>
      </c>
      <c r="J79" s="12" t="s">
        <v>226</v>
      </c>
      <c r="K79" s="226">
        <v>1</v>
      </c>
      <c r="L79" s="225">
        <v>0</v>
      </c>
      <c r="M79" s="225">
        <v>0</v>
      </c>
      <c r="N79" s="225">
        <v>0</v>
      </c>
      <c r="O79" s="226">
        <v>1</v>
      </c>
      <c r="P79" s="46" t="s">
        <v>50</v>
      </c>
      <c r="Q79" s="85" t="s">
        <v>50</v>
      </c>
      <c r="R79" s="85" t="s">
        <v>50</v>
      </c>
      <c r="S79" s="302"/>
      <c r="T79" s="215" t="s">
        <v>300</v>
      </c>
      <c r="U79" s="249" t="s">
        <v>50</v>
      </c>
      <c r="X79" s="156"/>
      <c r="Y79" s="156"/>
    </row>
    <row r="80" spans="1:25" ht="129.75" customHeight="1" x14ac:dyDescent="0.2">
      <c r="A80" s="18" t="s">
        <v>228</v>
      </c>
      <c r="B80" s="18" t="s">
        <v>292</v>
      </c>
      <c r="C80" s="300"/>
      <c r="D80" s="83" t="s">
        <v>301</v>
      </c>
      <c r="E80" s="35">
        <v>7.0000000000000007E-2</v>
      </c>
      <c r="F80" s="12" t="s">
        <v>302</v>
      </c>
      <c r="G80" s="26" t="s">
        <v>85</v>
      </c>
      <c r="H80" s="12" t="s">
        <v>303</v>
      </c>
      <c r="I80" s="23" t="s">
        <v>40</v>
      </c>
      <c r="J80" s="12" t="s">
        <v>226</v>
      </c>
      <c r="K80" s="227">
        <v>1</v>
      </c>
      <c r="L80" s="224">
        <v>1</v>
      </c>
      <c r="M80" s="224">
        <v>1</v>
      </c>
      <c r="N80" s="224">
        <v>1</v>
      </c>
      <c r="O80" s="227">
        <v>1</v>
      </c>
      <c r="P80" s="63">
        <v>1</v>
      </c>
      <c r="Q80" s="81">
        <f t="shared" si="2"/>
        <v>1</v>
      </c>
      <c r="R80" s="43">
        <f t="shared" si="5"/>
        <v>7.0000000000000007E-2</v>
      </c>
      <c r="S80" s="302"/>
      <c r="T80" s="214" t="s">
        <v>304</v>
      </c>
      <c r="U80" s="249">
        <v>1</v>
      </c>
    </row>
    <row r="81" spans="1:22" ht="129.75" customHeight="1" x14ac:dyDescent="0.2">
      <c r="A81" s="18" t="s">
        <v>228</v>
      </c>
      <c r="B81" s="18" t="s">
        <v>292</v>
      </c>
      <c r="C81" s="300"/>
      <c r="D81" s="257" t="s">
        <v>609</v>
      </c>
      <c r="E81" s="35">
        <v>7.0000000000000007E-2</v>
      </c>
      <c r="F81" s="12" t="s">
        <v>305</v>
      </c>
      <c r="G81" s="26" t="s">
        <v>85</v>
      </c>
      <c r="H81" s="12" t="s">
        <v>306</v>
      </c>
      <c r="I81" s="23" t="s">
        <v>40</v>
      </c>
      <c r="J81" s="12" t="s">
        <v>226</v>
      </c>
      <c r="K81" s="226">
        <v>2</v>
      </c>
      <c r="L81" s="225">
        <v>1</v>
      </c>
      <c r="M81" s="225">
        <v>0</v>
      </c>
      <c r="N81" s="225">
        <v>2</v>
      </c>
      <c r="O81" s="226">
        <v>0</v>
      </c>
      <c r="P81" s="46">
        <v>2</v>
      </c>
      <c r="Q81" s="81">
        <f t="shared" si="2"/>
        <v>1</v>
      </c>
      <c r="R81" s="43">
        <f t="shared" si="5"/>
        <v>7.0000000000000007E-2</v>
      </c>
      <c r="S81" s="302"/>
      <c r="T81" s="215" t="s">
        <v>307</v>
      </c>
      <c r="U81" s="249">
        <v>1</v>
      </c>
    </row>
    <row r="82" spans="1:22" ht="129.75" customHeight="1" x14ac:dyDescent="0.2">
      <c r="A82" s="18" t="s">
        <v>228</v>
      </c>
      <c r="B82" s="18" t="s">
        <v>292</v>
      </c>
      <c r="C82" s="300"/>
      <c r="D82" s="83" t="s">
        <v>308</v>
      </c>
      <c r="E82" s="35">
        <v>7.0000000000000007E-2</v>
      </c>
      <c r="F82" s="12" t="s">
        <v>309</v>
      </c>
      <c r="G82" s="26" t="s">
        <v>38</v>
      </c>
      <c r="H82" s="12" t="s">
        <v>306</v>
      </c>
      <c r="I82" s="23" t="s">
        <v>40</v>
      </c>
      <c r="J82" s="12" t="s">
        <v>226</v>
      </c>
      <c r="K82" s="226">
        <v>4</v>
      </c>
      <c r="L82" s="225">
        <v>1</v>
      </c>
      <c r="M82" s="225">
        <v>2</v>
      </c>
      <c r="N82" s="225">
        <v>3</v>
      </c>
      <c r="O82" s="226">
        <v>4</v>
      </c>
      <c r="P82" s="46">
        <v>3</v>
      </c>
      <c r="Q82" s="81">
        <f t="shared" si="2"/>
        <v>1</v>
      </c>
      <c r="R82" s="43">
        <f t="shared" si="5"/>
        <v>7.0000000000000007E-2</v>
      </c>
      <c r="S82" s="302"/>
      <c r="T82" s="215" t="s">
        <v>310</v>
      </c>
      <c r="U82" s="249">
        <v>1</v>
      </c>
    </row>
    <row r="83" spans="1:22" ht="129.75" customHeight="1" x14ac:dyDescent="0.2">
      <c r="A83" s="18" t="s">
        <v>228</v>
      </c>
      <c r="B83" s="18" t="s">
        <v>292</v>
      </c>
      <c r="C83" s="300"/>
      <c r="D83" s="34" t="s">
        <v>311</v>
      </c>
      <c r="E83" s="35">
        <v>7.0000000000000007E-2</v>
      </c>
      <c r="F83" s="12" t="s">
        <v>610</v>
      </c>
      <c r="G83" s="26" t="s">
        <v>85</v>
      </c>
      <c r="H83" s="12" t="s">
        <v>313</v>
      </c>
      <c r="I83" s="23" t="s">
        <v>40</v>
      </c>
      <c r="J83" s="12" t="s">
        <v>226</v>
      </c>
      <c r="K83" s="226">
        <v>67</v>
      </c>
      <c r="L83" s="225">
        <v>10</v>
      </c>
      <c r="M83" s="225">
        <v>20</v>
      </c>
      <c r="N83" s="225">
        <v>67</v>
      </c>
      <c r="O83" s="226">
        <v>0</v>
      </c>
      <c r="P83" s="46">
        <v>55</v>
      </c>
      <c r="Q83" s="81">
        <f t="shared" si="2"/>
        <v>0.82089552238805974</v>
      </c>
      <c r="R83" s="43">
        <f t="shared" si="5"/>
        <v>5.746268656716419E-2</v>
      </c>
      <c r="S83" s="302"/>
      <c r="T83" s="215" t="s">
        <v>314</v>
      </c>
      <c r="U83" s="249">
        <v>0.82089552238805974</v>
      </c>
    </row>
    <row r="84" spans="1:22" ht="129.75" customHeight="1" x14ac:dyDescent="0.2">
      <c r="A84" s="18" t="s">
        <v>228</v>
      </c>
      <c r="B84" s="18" t="s">
        <v>292</v>
      </c>
      <c r="C84" s="300"/>
      <c r="D84" s="34" t="s">
        <v>315</v>
      </c>
      <c r="E84" s="35">
        <v>7.0000000000000007E-2</v>
      </c>
      <c r="F84" s="26" t="s">
        <v>316</v>
      </c>
      <c r="G84" s="26" t="s">
        <v>85</v>
      </c>
      <c r="H84" s="26" t="s">
        <v>317</v>
      </c>
      <c r="I84" s="23" t="s">
        <v>40</v>
      </c>
      <c r="J84" s="12" t="s">
        <v>226</v>
      </c>
      <c r="K84" s="246" t="s">
        <v>318</v>
      </c>
      <c r="L84" s="64">
        <v>0.1</v>
      </c>
      <c r="M84" s="64">
        <v>0.4</v>
      </c>
      <c r="N84" s="64">
        <v>0.7</v>
      </c>
      <c r="O84" s="241">
        <v>1</v>
      </c>
      <c r="P84" s="63">
        <v>0.7</v>
      </c>
      <c r="Q84" s="81">
        <f t="shared" si="2"/>
        <v>1</v>
      </c>
      <c r="R84" s="43">
        <f t="shared" si="5"/>
        <v>7.0000000000000007E-2</v>
      </c>
      <c r="S84" s="302"/>
      <c r="T84" s="215" t="s">
        <v>319</v>
      </c>
      <c r="U84" s="249">
        <v>1</v>
      </c>
    </row>
    <row r="85" spans="1:22" ht="129.75" customHeight="1" x14ac:dyDescent="0.2">
      <c r="A85" s="18" t="s">
        <v>228</v>
      </c>
      <c r="B85" s="18" t="s">
        <v>292</v>
      </c>
      <c r="C85" s="300"/>
      <c r="D85" s="34" t="s">
        <v>320</v>
      </c>
      <c r="E85" s="35">
        <v>0.08</v>
      </c>
      <c r="F85" s="12" t="s">
        <v>321</v>
      </c>
      <c r="G85" s="26" t="s">
        <v>38</v>
      </c>
      <c r="H85" s="12" t="s">
        <v>322</v>
      </c>
      <c r="I85" s="23" t="s">
        <v>40</v>
      </c>
      <c r="J85" s="12" t="s">
        <v>226</v>
      </c>
      <c r="K85" s="224">
        <v>0.74</v>
      </c>
      <c r="L85" s="224">
        <v>0.1</v>
      </c>
      <c r="M85" s="224">
        <v>0.2</v>
      </c>
      <c r="N85" s="224">
        <v>0.4</v>
      </c>
      <c r="O85" s="227">
        <v>0.74</v>
      </c>
      <c r="P85" s="63">
        <v>0.4</v>
      </c>
      <c r="Q85" s="81">
        <f t="shared" si="2"/>
        <v>1</v>
      </c>
      <c r="R85" s="43">
        <f t="shared" si="5"/>
        <v>0.08</v>
      </c>
      <c r="S85" s="302"/>
      <c r="T85" s="215" t="s">
        <v>323</v>
      </c>
      <c r="U85" s="249">
        <v>1</v>
      </c>
    </row>
    <row r="86" spans="1:22" ht="129.75" customHeight="1" x14ac:dyDescent="0.2">
      <c r="A86" s="18" t="s">
        <v>228</v>
      </c>
      <c r="B86" s="18" t="s">
        <v>292</v>
      </c>
      <c r="C86" s="300"/>
      <c r="D86" s="34" t="s">
        <v>324</v>
      </c>
      <c r="E86" s="35">
        <v>7.0000000000000007E-2</v>
      </c>
      <c r="F86" s="12" t="s">
        <v>325</v>
      </c>
      <c r="G86" s="26" t="s">
        <v>85</v>
      </c>
      <c r="H86" s="12" t="s">
        <v>244</v>
      </c>
      <c r="I86" s="23" t="s">
        <v>40</v>
      </c>
      <c r="J86" s="12" t="s">
        <v>226</v>
      </c>
      <c r="K86" s="226">
        <v>4</v>
      </c>
      <c r="L86" s="225">
        <v>1</v>
      </c>
      <c r="M86" s="225">
        <v>2</v>
      </c>
      <c r="N86" s="225">
        <v>3</v>
      </c>
      <c r="O86" s="226">
        <v>4</v>
      </c>
      <c r="P86" s="46">
        <v>3</v>
      </c>
      <c r="Q86" s="81">
        <f t="shared" si="2"/>
        <v>1</v>
      </c>
      <c r="R86" s="43">
        <f t="shared" si="5"/>
        <v>7.0000000000000007E-2</v>
      </c>
      <c r="S86" s="302"/>
      <c r="T86" s="214" t="s">
        <v>326</v>
      </c>
      <c r="U86" s="249">
        <v>1</v>
      </c>
    </row>
    <row r="87" spans="1:22" ht="129.75" customHeight="1" x14ac:dyDescent="0.2">
      <c r="A87" s="18" t="s">
        <v>228</v>
      </c>
      <c r="B87" s="18" t="s">
        <v>292</v>
      </c>
      <c r="C87" s="300"/>
      <c r="D87" s="25" t="s">
        <v>327</v>
      </c>
      <c r="E87" s="35">
        <v>7.0000000000000007E-2</v>
      </c>
      <c r="F87" s="12" t="s">
        <v>328</v>
      </c>
      <c r="G87" s="31" t="s">
        <v>38</v>
      </c>
      <c r="H87" s="12" t="s">
        <v>329</v>
      </c>
      <c r="I87" s="23" t="s">
        <v>40</v>
      </c>
      <c r="J87" s="12" t="s">
        <v>226</v>
      </c>
      <c r="K87" s="224">
        <v>1</v>
      </c>
      <c r="L87" s="224">
        <v>0.25</v>
      </c>
      <c r="M87" s="224">
        <v>0.5</v>
      </c>
      <c r="N87" s="224">
        <v>0.75</v>
      </c>
      <c r="O87" s="227">
        <v>1</v>
      </c>
      <c r="P87" s="63">
        <v>0.6</v>
      </c>
      <c r="Q87" s="81">
        <f t="shared" si="2"/>
        <v>0.79999999999999993</v>
      </c>
      <c r="R87" s="43">
        <f t="shared" si="5"/>
        <v>5.6000000000000001E-2</v>
      </c>
      <c r="S87" s="302"/>
      <c r="T87" s="280" t="s">
        <v>611</v>
      </c>
      <c r="U87" s="249">
        <v>0.79999999999999993</v>
      </c>
    </row>
    <row r="88" spans="1:22" ht="129.75" customHeight="1" x14ac:dyDescent="0.2">
      <c r="A88" s="28" t="s">
        <v>228</v>
      </c>
      <c r="B88" s="18" t="s">
        <v>292</v>
      </c>
      <c r="C88" s="300"/>
      <c r="D88" s="25" t="s">
        <v>330</v>
      </c>
      <c r="E88" s="35">
        <v>7.0000000000000007E-2</v>
      </c>
      <c r="F88" s="26" t="s">
        <v>331</v>
      </c>
      <c r="G88" s="26" t="s">
        <v>38</v>
      </c>
      <c r="H88" s="26" t="s">
        <v>612</v>
      </c>
      <c r="I88" s="23" t="s">
        <v>40</v>
      </c>
      <c r="J88" s="26" t="s">
        <v>333</v>
      </c>
      <c r="K88" s="241">
        <v>1</v>
      </c>
      <c r="L88" s="64">
        <v>1</v>
      </c>
      <c r="M88" s="64">
        <v>1</v>
      </c>
      <c r="N88" s="64">
        <v>1</v>
      </c>
      <c r="O88" s="241">
        <v>1</v>
      </c>
      <c r="P88" s="277">
        <v>1</v>
      </c>
      <c r="Q88" s="81">
        <f t="shared" si="2"/>
        <v>1</v>
      </c>
      <c r="R88" s="43">
        <f t="shared" si="5"/>
        <v>7.0000000000000007E-2</v>
      </c>
      <c r="S88" s="302"/>
      <c r="T88" s="280" t="s">
        <v>334</v>
      </c>
      <c r="U88" s="249">
        <v>1</v>
      </c>
    </row>
    <row r="89" spans="1:22" ht="129.75" customHeight="1" x14ac:dyDescent="0.2">
      <c r="A89" s="11" t="s">
        <v>228</v>
      </c>
      <c r="B89" s="11" t="s">
        <v>292</v>
      </c>
      <c r="C89" s="300"/>
      <c r="D89" s="10" t="s">
        <v>335</v>
      </c>
      <c r="E89" s="35">
        <v>7.0000000000000007E-2</v>
      </c>
      <c r="F89" s="26" t="s">
        <v>336</v>
      </c>
      <c r="G89" s="31" t="s">
        <v>85</v>
      </c>
      <c r="H89" s="26" t="s">
        <v>271</v>
      </c>
      <c r="I89" s="23" t="s">
        <v>40</v>
      </c>
      <c r="J89" s="12" t="s">
        <v>337</v>
      </c>
      <c r="K89" s="219">
        <v>3</v>
      </c>
      <c r="L89" s="254">
        <v>0</v>
      </c>
      <c r="M89" s="254">
        <v>1</v>
      </c>
      <c r="N89" s="254">
        <v>2</v>
      </c>
      <c r="O89" s="255">
        <v>3</v>
      </c>
      <c r="P89" s="278">
        <v>2</v>
      </c>
      <c r="Q89" s="81">
        <f t="shared" si="2"/>
        <v>1</v>
      </c>
      <c r="R89" s="43">
        <f t="shared" si="5"/>
        <v>7.0000000000000007E-2</v>
      </c>
      <c r="S89" s="302"/>
      <c r="T89" s="293" t="s">
        <v>338</v>
      </c>
      <c r="U89" s="249">
        <v>1</v>
      </c>
    </row>
    <row r="90" spans="1:22" ht="129.75" customHeight="1" x14ac:dyDescent="0.2">
      <c r="A90" s="11" t="s">
        <v>228</v>
      </c>
      <c r="B90" s="11" t="s">
        <v>292</v>
      </c>
      <c r="C90" s="300"/>
      <c r="D90" s="41" t="s">
        <v>339</v>
      </c>
      <c r="E90" s="35">
        <v>7.0000000000000007E-2</v>
      </c>
      <c r="F90" s="26" t="s">
        <v>340</v>
      </c>
      <c r="G90" s="31" t="s">
        <v>85</v>
      </c>
      <c r="H90" s="26" t="s">
        <v>341</v>
      </c>
      <c r="I90" s="23" t="s">
        <v>40</v>
      </c>
      <c r="J90" s="12" t="s">
        <v>337</v>
      </c>
      <c r="K90" s="63">
        <v>1</v>
      </c>
      <c r="L90" s="63">
        <v>1</v>
      </c>
      <c r="M90" s="63">
        <v>1</v>
      </c>
      <c r="N90" s="63">
        <v>1</v>
      </c>
      <c r="O90" s="218">
        <v>1</v>
      </c>
      <c r="P90" s="277">
        <v>1</v>
      </c>
      <c r="Q90" s="81">
        <f t="shared" si="2"/>
        <v>1</v>
      </c>
      <c r="R90" s="43">
        <f t="shared" si="5"/>
        <v>7.0000000000000007E-2</v>
      </c>
      <c r="S90" s="302"/>
      <c r="T90" s="294" t="s">
        <v>342</v>
      </c>
      <c r="U90" s="249">
        <v>1</v>
      </c>
    </row>
    <row r="91" spans="1:22" ht="129.75" customHeight="1" x14ac:dyDescent="0.2">
      <c r="A91" s="11" t="s">
        <v>228</v>
      </c>
      <c r="B91" s="11" t="s">
        <v>292</v>
      </c>
      <c r="C91" s="301"/>
      <c r="D91" s="10" t="s">
        <v>343</v>
      </c>
      <c r="E91" s="35">
        <v>7.0000000000000007E-2</v>
      </c>
      <c r="F91" s="26" t="s">
        <v>344</v>
      </c>
      <c r="G91" s="31" t="s">
        <v>38</v>
      </c>
      <c r="H91" s="26" t="s">
        <v>345</v>
      </c>
      <c r="I91" s="23" t="s">
        <v>40</v>
      </c>
      <c r="J91" s="12" t="s">
        <v>337</v>
      </c>
      <c r="K91" s="219">
        <v>3</v>
      </c>
      <c r="L91" s="254">
        <v>0</v>
      </c>
      <c r="M91" s="254">
        <v>1</v>
      </c>
      <c r="N91" s="254">
        <v>2</v>
      </c>
      <c r="O91" s="255">
        <v>3</v>
      </c>
      <c r="P91" s="278">
        <v>2</v>
      </c>
      <c r="Q91" s="81">
        <f t="shared" si="2"/>
        <v>1</v>
      </c>
      <c r="R91" s="43">
        <f t="shared" si="5"/>
        <v>7.0000000000000007E-2</v>
      </c>
      <c r="S91" s="302"/>
      <c r="T91" s="293" t="s">
        <v>613</v>
      </c>
      <c r="U91" s="249">
        <v>1</v>
      </c>
    </row>
    <row r="92" spans="1:22" s="30" customFormat="1" ht="129.75" customHeight="1" x14ac:dyDescent="0.25">
      <c r="A92" s="13" t="s">
        <v>228</v>
      </c>
      <c r="B92" s="13" t="s">
        <v>346</v>
      </c>
      <c r="C92" s="303">
        <v>1</v>
      </c>
      <c r="D92" s="34" t="s">
        <v>614</v>
      </c>
      <c r="E92" s="35">
        <v>0.12</v>
      </c>
      <c r="F92" s="26" t="s">
        <v>347</v>
      </c>
      <c r="G92" s="26" t="s">
        <v>38</v>
      </c>
      <c r="H92" s="26" t="s">
        <v>348</v>
      </c>
      <c r="I92" s="23" t="s">
        <v>40</v>
      </c>
      <c r="J92" s="26" t="s">
        <v>240</v>
      </c>
      <c r="K92" s="27">
        <v>1</v>
      </c>
      <c r="L92" s="64">
        <v>0.15</v>
      </c>
      <c r="M92" s="64">
        <v>0.5</v>
      </c>
      <c r="N92" s="64">
        <v>0.75</v>
      </c>
      <c r="O92" s="241">
        <v>1</v>
      </c>
      <c r="P92" s="64">
        <v>0.73</v>
      </c>
      <c r="Q92" s="81">
        <f>+P92/N92</f>
        <v>0.97333333333333327</v>
      </c>
      <c r="R92" s="43">
        <f t="shared" si="5"/>
        <v>0.11679999999999999</v>
      </c>
      <c r="S92" s="302">
        <f>+(R92+R93+R94+R95+R96+R97+R98+R100)/(E92+E93+E94+E95+E96+E97+E98+E100)</f>
        <v>0.9675683520599252</v>
      </c>
      <c r="T92" s="216" t="s">
        <v>615</v>
      </c>
      <c r="U92" s="154">
        <v>0.97333333333333327</v>
      </c>
    </row>
    <row r="93" spans="1:22" s="30" customFormat="1" ht="129.75" customHeight="1" x14ac:dyDescent="0.25">
      <c r="A93" s="13" t="s">
        <v>228</v>
      </c>
      <c r="B93" s="13" t="s">
        <v>346</v>
      </c>
      <c r="C93" s="308"/>
      <c r="D93" s="34" t="s">
        <v>349</v>
      </c>
      <c r="E93" s="35">
        <v>0.11</v>
      </c>
      <c r="F93" s="26" t="s">
        <v>350</v>
      </c>
      <c r="G93" s="31" t="s">
        <v>85</v>
      </c>
      <c r="H93" s="26" t="s">
        <v>351</v>
      </c>
      <c r="I93" s="23" t="s">
        <v>40</v>
      </c>
      <c r="J93" s="26" t="s">
        <v>240</v>
      </c>
      <c r="K93" s="26">
        <v>4</v>
      </c>
      <c r="L93" s="29">
        <v>1</v>
      </c>
      <c r="M93" s="29">
        <v>2</v>
      </c>
      <c r="N93" s="29">
        <v>3</v>
      </c>
      <c r="O93" s="246">
        <v>4</v>
      </c>
      <c r="P93" s="46">
        <v>3</v>
      </c>
      <c r="Q93" s="81">
        <f t="shared" ref="Q93:Q106" si="6">+P93/N93</f>
        <v>1</v>
      </c>
      <c r="R93" s="43">
        <f t="shared" si="5"/>
        <v>0.11</v>
      </c>
      <c r="S93" s="302"/>
      <c r="T93" s="215" t="s">
        <v>352</v>
      </c>
      <c r="U93" s="151">
        <v>1</v>
      </c>
      <c r="V93" s="155"/>
    </row>
    <row r="94" spans="1:22" s="30" customFormat="1" ht="129.75" customHeight="1" x14ac:dyDescent="0.25">
      <c r="A94" s="13" t="s">
        <v>228</v>
      </c>
      <c r="B94" s="13" t="s">
        <v>346</v>
      </c>
      <c r="C94" s="308"/>
      <c r="D94" s="34" t="s">
        <v>353</v>
      </c>
      <c r="E94" s="35">
        <v>0.11</v>
      </c>
      <c r="F94" s="26" t="s">
        <v>354</v>
      </c>
      <c r="G94" s="31" t="s">
        <v>38</v>
      </c>
      <c r="H94" s="26" t="s">
        <v>348</v>
      </c>
      <c r="I94" s="23" t="s">
        <v>40</v>
      </c>
      <c r="J94" s="26" t="s">
        <v>240</v>
      </c>
      <c r="K94" s="27">
        <v>0.9</v>
      </c>
      <c r="L94" s="64">
        <v>0.1</v>
      </c>
      <c r="M94" s="64">
        <v>0.54</v>
      </c>
      <c r="N94" s="64">
        <v>0.88</v>
      </c>
      <c r="O94" s="241">
        <v>1</v>
      </c>
      <c r="P94" s="279">
        <v>0.68289999999999995</v>
      </c>
      <c r="Q94" s="81">
        <f t="shared" si="6"/>
        <v>0.77602272727272725</v>
      </c>
      <c r="R94" s="43">
        <f t="shared" si="5"/>
        <v>8.5362499999999994E-2</v>
      </c>
      <c r="S94" s="302"/>
      <c r="T94" s="215" t="s">
        <v>616</v>
      </c>
      <c r="U94" s="86">
        <v>0.77602272727272725</v>
      </c>
    </row>
    <row r="95" spans="1:22" s="30" customFormat="1" ht="129.75" customHeight="1" x14ac:dyDescent="0.25">
      <c r="A95" s="26" t="s">
        <v>228</v>
      </c>
      <c r="B95" s="13" t="s">
        <v>346</v>
      </c>
      <c r="C95" s="308"/>
      <c r="D95" s="34" t="s">
        <v>355</v>
      </c>
      <c r="E95" s="35">
        <v>0.11</v>
      </c>
      <c r="F95" s="26" t="s">
        <v>356</v>
      </c>
      <c r="G95" s="31" t="s">
        <v>38</v>
      </c>
      <c r="H95" s="26" t="s">
        <v>348</v>
      </c>
      <c r="I95" s="23" t="s">
        <v>40</v>
      </c>
      <c r="J95" s="26" t="s">
        <v>240</v>
      </c>
      <c r="K95" s="27">
        <v>1</v>
      </c>
      <c r="L95" s="258">
        <v>0.15</v>
      </c>
      <c r="M95" s="258">
        <v>0.5</v>
      </c>
      <c r="N95" s="258">
        <v>0.73</v>
      </c>
      <c r="O95" s="259">
        <v>1</v>
      </c>
      <c r="P95" s="63">
        <v>0.73</v>
      </c>
      <c r="Q95" s="81">
        <f t="shared" si="6"/>
        <v>1</v>
      </c>
      <c r="R95" s="43">
        <f t="shared" si="5"/>
        <v>0.11</v>
      </c>
      <c r="S95" s="302"/>
      <c r="T95" s="215" t="s">
        <v>617</v>
      </c>
      <c r="U95" s="86">
        <v>1</v>
      </c>
    </row>
    <row r="96" spans="1:22" s="30" customFormat="1" ht="129.75" customHeight="1" x14ac:dyDescent="0.25">
      <c r="A96" s="26" t="s">
        <v>228</v>
      </c>
      <c r="B96" s="13" t="s">
        <v>346</v>
      </c>
      <c r="C96" s="308"/>
      <c r="D96" s="34" t="s">
        <v>357</v>
      </c>
      <c r="E96" s="35">
        <v>0.11</v>
      </c>
      <c r="F96" s="26" t="s">
        <v>358</v>
      </c>
      <c r="G96" s="31" t="s">
        <v>38</v>
      </c>
      <c r="H96" s="26" t="s">
        <v>348</v>
      </c>
      <c r="I96" s="23" t="s">
        <v>40</v>
      </c>
      <c r="J96" s="26" t="s">
        <v>240</v>
      </c>
      <c r="K96" s="27">
        <v>1</v>
      </c>
      <c r="L96" s="258">
        <v>0.15</v>
      </c>
      <c r="M96" s="258">
        <v>0.5</v>
      </c>
      <c r="N96" s="258">
        <v>0.7</v>
      </c>
      <c r="O96" s="259">
        <v>1</v>
      </c>
      <c r="P96" s="63">
        <v>0.75</v>
      </c>
      <c r="Q96" s="81">
        <f t="shared" si="6"/>
        <v>1.0714285714285714</v>
      </c>
      <c r="R96" s="43">
        <f t="shared" si="5"/>
        <v>0.11</v>
      </c>
      <c r="S96" s="302"/>
      <c r="T96" s="215" t="s">
        <v>618</v>
      </c>
      <c r="U96" s="86" t="s">
        <v>258</v>
      </c>
    </row>
    <row r="97" spans="1:21" s="30" customFormat="1" ht="129.75" customHeight="1" x14ac:dyDescent="0.25">
      <c r="A97" s="26" t="s">
        <v>228</v>
      </c>
      <c r="B97" s="13" t="s">
        <v>346</v>
      </c>
      <c r="C97" s="308"/>
      <c r="D97" s="34" t="s">
        <v>359</v>
      </c>
      <c r="E97" s="35">
        <v>0.11</v>
      </c>
      <c r="F97" s="26" t="s">
        <v>360</v>
      </c>
      <c r="G97" s="31" t="s">
        <v>38</v>
      </c>
      <c r="H97" s="26" t="s">
        <v>348</v>
      </c>
      <c r="I97" s="23" t="s">
        <v>40</v>
      </c>
      <c r="J97" s="26" t="s">
        <v>240</v>
      </c>
      <c r="K97" s="27">
        <v>1</v>
      </c>
      <c r="L97" s="258">
        <v>0.15</v>
      </c>
      <c r="M97" s="258">
        <v>0.42</v>
      </c>
      <c r="N97" s="258">
        <v>0.67</v>
      </c>
      <c r="O97" s="259">
        <v>1</v>
      </c>
      <c r="P97" s="279">
        <v>0.68300000000000005</v>
      </c>
      <c r="Q97" s="81">
        <f t="shared" si="6"/>
        <v>1.0194029850746269</v>
      </c>
      <c r="R97" s="43">
        <f t="shared" si="5"/>
        <v>0.11</v>
      </c>
      <c r="S97" s="302"/>
      <c r="T97" s="215" t="s">
        <v>361</v>
      </c>
      <c r="U97" s="86" t="s">
        <v>258</v>
      </c>
    </row>
    <row r="98" spans="1:21" s="30" customFormat="1" ht="129.75" customHeight="1" x14ac:dyDescent="0.25">
      <c r="A98" s="26" t="s">
        <v>228</v>
      </c>
      <c r="B98" s="13" t="s">
        <v>346</v>
      </c>
      <c r="C98" s="308"/>
      <c r="D98" s="34" t="s">
        <v>362</v>
      </c>
      <c r="E98" s="35">
        <v>0.11</v>
      </c>
      <c r="F98" s="26" t="s">
        <v>363</v>
      </c>
      <c r="G98" s="31" t="s">
        <v>38</v>
      </c>
      <c r="H98" s="26" t="s">
        <v>348</v>
      </c>
      <c r="I98" s="23" t="s">
        <v>40</v>
      </c>
      <c r="J98" s="26" t="s">
        <v>240</v>
      </c>
      <c r="K98" s="27">
        <v>1</v>
      </c>
      <c r="L98" s="258">
        <v>0.15</v>
      </c>
      <c r="M98" s="258">
        <v>0.5</v>
      </c>
      <c r="N98" s="258">
        <v>0.75</v>
      </c>
      <c r="O98" s="259">
        <v>1</v>
      </c>
      <c r="P98" s="279">
        <v>0.74299999999999999</v>
      </c>
      <c r="Q98" s="81">
        <f t="shared" si="6"/>
        <v>0.9906666666666667</v>
      </c>
      <c r="R98" s="43">
        <f t="shared" si="5"/>
        <v>0.10897333333333334</v>
      </c>
      <c r="S98" s="302"/>
      <c r="T98" s="215" t="s">
        <v>364</v>
      </c>
      <c r="U98" s="86">
        <v>0.9906666666666667</v>
      </c>
    </row>
    <row r="99" spans="1:21" s="30" customFormat="1" ht="129.75" customHeight="1" x14ac:dyDescent="0.25">
      <c r="A99" s="13" t="s">
        <v>228</v>
      </c>
      <c r="B99" s="13" t="s">
        <v>346</v>
      </c>
      <c r="C99" s="308"/>
      <c r="D99" s="34" t="s">
        <v>365</v>
      </c>
      <c r="E99" s="35">
        <v>0.11</v>
      </c>
      <c r="F99" s="26" t="s">
        <v>619</v>
      </c>
      <c r="G99" s="31" t="s">
        <v>38</v>
      </c>
      <c r="H99" s="26" t="s">
        <v>367</v>
      </c>
      <c r="I99" s="23" t="s">
        <v>40</v>
      </c>
      <c r="J99" s="26" t="s">
        <v>240</v>
      </c>
      <c r="K99" s="26">
        <v>1</v>
      </c>
      <c r="L99" s="29">
        <v>0</v>
      </c>
      <c r="M99" s="29">
        <v>0</v>
      </c>
      <c r="N99" s="29">
        <v>0</v>
      </c>
      <c r="O99" s="29">
        <v>1</v>
      </c>
      <c r="P99" s="233" t="s">
        <v>50</v>
      </c>
      <c r="Q99" s="85" t="s">
        <v>50</v>
      </c>
      <c r="R99" s="85" t="s">
        <v>50</v>
      </c>
      <c r="S99" s="302"/>
      <c r="T99" s="295" t="s">
        <v>620</v>
      </c>
      <c r="U99" s="85" t="s">
        <v>50</v>
      </c>
    </row>
    <row r="100" spans="1:21" s="30" customFormat="1" ht="129.75" customHeight="1" x14ac:dyDescent="0.25">
      <c r="A100" s="13" t="s">
        <v>228</v>
      </c>
      <c r="B100" s="13" t="s">
        <v>346</v>
      </c>
      <c r="C100" s="309"/>
      <c r="D100" s="34" t="s">
        <v>368</v>
      </c>
      <c r="E100" s="35">
        <v>0.11</v>
      </c>
      <c r="F100" s="26" t="s">
        <v>621</v>
      </c>
      <c r="G100" s="31" t="s">
        <v>85</v>
      </c>
      <c r="H100" s="26" t="s">
        <v>370</v>
      </c>
      <c r="I100" s="23" t="s">
        <v>40</v>
      </c>
      <c r="J100" s="26" t="s">
        <v>240</v>
      </c>
      <c r="K100" s="26">
        <v>4</v>
      </c>
      <c r="L100" s="29">
        <v>1</v>
      </c>
      <c r="M100" s="29">
        <v>2</v>
      </c>
      <c r="N100" s="29">
        <v>3</v>
      </c>
      <c r="O100" s="29">
        <v>4</v>
      </c>
      <c r="P100" s="46">
        <v>3</v>
      </c>
      <c r="Q100" s="81">
        <f t="shared" si="6"/>
        <v>1</v>
      </c>
      <c r="R100" s="43">
        <f t="shared" si="5"/>
        <v>0.11</v>
      </c>
      <c r="S100" s="302"/>
      <c r="T100" s="296" t="s">
        <v>622</v>
      </c>
      <c r="U100" s="86">
        <v>1</v>
      </c>
    </row>
    <row r="101" spans="1:21" s="30" customFormat="1" ht="129.75" customHeight="1" x14ac:dyDescent="0.25">
      <c r="A101" s="11" t="s">
        <v>228</v>
      </c>
      <c r="B101" s="11" t="s">
        <v>371</v>
      </c>
      <c r="C101" s="310">
        <v>1</v>
      </c>
      <c r="D101" s="34" t="s">
        <v>372</v>
      </c>
      <c r="E101" s="39">
        <v>0.5</v>
      </c>
      <c r="F101" s="12" t="s">
        <v>373</v>
      </c>
      <c r="G101" s="26" t="s">
        <v>38</v>
      </c>
      <c r="H101" s="12" t="s">
        <v>374</v>
      </c>
      <c r="I101" s="23" t="s">
        <v>40</v>
      </c>
      <c r="J101" s="12" t="s">
        <v>375</v>
      </c>
      <c r="K101" s="12">
        <v>1</v>
      </c>
      <c r="L101" s="12" t="s">
        <v>376</v>
      </c>
      <c r="M101" s="12">
        <v>1</v>
      </c>
      <c r="N101" s="12" t="s">
        <v>376</v>
      </c>
      <c r="O101" s="12" t="s">
        <v>376</v>
      </c>
      <c r="P101" s="12" t="s">
        <v>75</v>
      </c>
      <c r="Q101" s="12" t="s">
        <v>75</v>
      </c>
      <c r="R101" s="12" t="s">
        <v>75</v>
      </c>
      <c r="S101" s="297">
        <f>+R102/E102</f>
        <v>1</v>
      </c>
      <c r="T101" s="215" t="s">
        <v>377</v>
      </c>
      <c r="U101" s="249" t="s">
        <v>75</v>
      </c>
    </row>
    <row r="102" spans="1:21" s="30" customFormat="1" ht="129.75" customHeight="1" x14ac:dyDescent="0.25">
      <c r="A102" s="11" t="s">
        <v>228</v>
      </c>
      <c r="B102" s="11" t="s">
        <v>371</v>
      </c>
      <c r="C102" s="310"/>
      <c r="D102" s="34" t="s">
        <v>378</v>
      </c>
      <c r="E102" s="39">
        <v>0.5</v>
      </c>
      <c r="F102" s="12" t="s">
        <v>379</v>
      </c>
      <c r="G102" s="31" t="s">
        <v>85</v>
      </c>
      <c r="H102" s="12" t="s">
        <v>303</v>
      </c>
      <c r="I102" s="23" t="s">
        <v>40</v>
      </c>
      <c r="J102" s="12" t="s">
        <v>375</v>
      </c>
      <c r="K102" s="12">
        <v>14</v>
      </c>
      <c r="L102" s="225">
        <v>4</v>
      </c>
      <c r="M102" s="225">
        <v>7</v>
      </c>
      <c r="N102" s="225">
        <v>9</v>
      </c>
      <c r="O102" s="226">
        <v>14</v>
      </c>
      <c r="P102" s="23">
        <v>9</v>
      </c>
      <c r="Q102" s="81">
        <f t="shared" si="6"/>
        <v>1</v>
      </c>
      <c r="R102" s="43">
        <f t="shared" si="5"/>
        <v>0.5</v>
      </c>
      <c r="S102" s="297"/>
      <c r="T102" s="215" t="s">
        <v>380</v>
      </c>
      <c r="U102" s="249">
        <v>1</v>
      </c>
    </row>
    <row r="103" spans="1:21" s="37" customFormat="1" ht="129.75" customHeight="1" x14ac:dyDescent="0.25">
      <c r="A103" s="36" t="s">
        <v>228</v>
      </c>
      <c r="B103" s="36" t="s">
        <v>381</v>
      </c>
      <c r="C103" s="303">
        <v>1</v>
      </c>
      <c r="D103" s="10" t="s">
        <v>382</v>
      </c>
      <c r="E103" s="39">
        <v>0.25</v>
      </c>
      <c r="F103" s="12" t="s">
        <v>383</v>
      </c>
      <c r="G103" s="31" t="s">
        <v>38</v>
      </c>
      <c r="H103" s="23" t="s">
        <v>384</v>
      </c>
      <c r="I103" s="23" t="s">
        <v>40</v>
      </c>
      <c r="J103" s="12" t="s">
        <v>385</v>
      </c>
      <c r="K103" s="255">
        <v>5</v>
      </c>
      <c r="L103" s="260">
        <v>1</v>
      </c>
      <c r="M103" s="260">
        <v>2</v>
      </c>
      <c r="N103" s="260">
        <v>3</v>
      </c>
      <c r="O103" s="260">
        <v>5</v>
      </c>
      <c r="P103" s="267">
        <v>4</v>
      </c>
      <c r="Q103" s="81">
        <f t="shared" si="6"/>
        <v>1.3333333333333333</v>
      </c>
      <c r="R103" s="43">
        <f>+U103*E103</f>
        <v>0.25</v>
      </c>
      <c r="S103" s="297">
        <f>+(R103+R104+R105+R106)/(E103+E104+E105+E106)</f>
        <v>1</v>
      </c>
      <c r="T103" s="223" t="s">
        <v>386</v>
      </c>
      <c r="U103" s="86" t="s">
        <v>258</v>
      </c>
    </row>
    <row r="104" spans="1:21" s="37" customFormat="1" ht="129.75" customHeight="1" x14ac:dyDescent="0.25">
      <c r="A104" s="36" t="s">
        <v>228</v>
      </c>
      <c r="B104" s="36" t="s">
        <v>381</v>
      </c>
      <c r="C104" s="304"/>
      <c r="D104" s="10" t="s">
        <v>623</v>
      </c>
      <c r="E104" s="39">
        <v>0.25</v>
      </c>
      <c r="F104" s="12" t="s">
        <v>387</v>
      </c>
      <c r="G104" s="31" t="s">
        <v>38</v>
      </c>
      <c r="H104" s="23" t="s">
        <v>388</v>
      </c>
      <c r="I104" s="23" t="s">
        <v>40</v>
      </c>
      <c r="J104" s="12" t="s">
        <v>385</v>
      </c>
      <c r="K104" s="255">
        <v>4</v>
      </c>
      <c r="L104" s="260">
        <v>1</v>
      </c>
      <c r="M104" s="260">
        <v>2</v>
      </c>
      <c r="N104" s="260">
        <v>3</v>
      </c>
      <c r="O104" s="260">
        <v>4</v>
      </c>
      <c r="P104" s="267">
        <v>3</v>
      </c>
      <c r="Q104" s="81">
        <f t="shared" si="6"/>
        <v>1</v>
      </c>
      <c r="R104" s="43">
        <f t="shared" si="5"/>
        <v>0.25</v>
      </c>
      <c r="S104" s="297"/>
      <c r="T104" s="223" t="s">
        <v>624</v>
      </c>
      <c r="U104" s="86">
        <v>1</v>
      </c>
    </row>
    <row r="105" spans="1:21" s="37" customFormat="1" ht="129.75" customHeight="1" x14ac:dyDescent="0.25">
      <c r="A105" s="36" t="s">
        <v>228</v>
      </c>
      <c r="B105" s="36" t="s">
        <v>381</v>
      </c>
      <c r="C105" s="304"/>
      <c r="D105" s="240" t="s">
        <v>389</v>
      </c>
      <c r="E105" s="39">
        <v>0.25</v>
      </c>
      <c r="F105" s="12" t="s">
        <v>390</v>
      </c>
      <c r="G105" s="31" t="s">
        <v>391</v>
      </c>
      <c r="H105" s="23" t="s">
        <v>392</v>
      </c>
      <c r="I105" s="23" t="s">
        <v>40</v>
      </c>
      <c r="J105" s="12" t="s">
        <v>385</v>
      </c>
      <c r="K105" s="218">
        <v>0.5</v>
      </c>
      <c r="L105" s="64">
        <v>0.08</v>
      </c>
      <c r="M105" s="64">
        <v>0.16</v>
      </c>
      <c r="N105" s="64">
        <v>0.45</v>
      </c>
      <c r="O105" s="241">
        <v>0.5</v>
      </c>
      <c r="P105" s="268">
        <v>0.52900000000000003</v>
      </c>
      <c r="Q105" s="81">
        <f t="shared" si="6"/>
        <v>1.1755555555555557</v>
      </c>
      <c r="R105" s="43">
        <f t="shared" si="5"/>
        <v>0.25</v>
      </c>
      <c r="S105" s="297"/>
      <c r="T105" s="223" t="s">
        <v>625</v>
      </c>
      <c r="U105" s="86" t="s">
        <v>258</v>
      </c>
    </row>
    <row r="106" spans="1:21" s="37" customFormat="1" ht="129.75" customHeight="1" x14ac:dyDescent="0.25">
      <c r="A106" s="36" t="s">
        <v>228</v>
      </c>
      <c r="B106" s="36" t="s">
        <v>381</v>
      </c>
      <c r="C106" s="305"/>
      <c r="D106" s="10" t="s">
        <v>393</v>
      </c>
      <c r="E106" s="39">
        <v>0.25</v>
      </c>
      <c r="F106" s="12" t="s">
        <v>394</v>
      </c>
      <c r="G106" s="31" t="s">
        <v>38</v>
      </c>
      <c r="H106" s="23" t="s">
        <v>395</v>
      </c>
      <c r="I106" s="23" t="s">
        <v>40</v>
      </c>
      <c r="J106" s="12" t="s">
        <v>385</v>
      </c>
      <c r="K106" s="218">
        <v>0.95</v>
      </c>
      <c r="L106" s="64">
        <v>0.95</v>
      </c>
      <c r="M106" s="64">
        <v>0.95</v>
      </c>
      <c r="N106" s="64">
        <v>0.95</v>
      </c>
      <c r="O106" s="241">
        <v>0.95</v>
      </c>
      <c r="P106" s="268">
        <v>1</v>
      </c>
      <c r="Q106" s="81">
        <f t="shared" si="6"/>
        <v>1.0526315789473684</v>
      </c>
      <c r="R106" s="43">
        <f t="shared" si="5"/>
        <v>0.25</v>
      </c>
      <c r="S106" s="297"/>
      <c r="T106" s="223" t="s">
        <v>396</v>
      </c>
      <c r="U106" s="86" t="s">
        <v>258</v>
      </c>
    </row>
    <row r="107" spans="1:21" x14ac:dyDescent="0.2">
      <c r="R107" s="70"/>
      <c r="S107" s="70"/>
      <c r="U107" s="70"/>
    </row>
    <row r="108" spans="1:21" x14ac:dyDescent="0.2">
      <c r="R108" s="70"/>
      <c r="S108" s="70"/>
      <c r="U108" s="70"/>
    </row>
    <row r="109" spans="1:21" ht="15" hidden="1" customHeight="1" x14ac:dyDescent="0.2">
      <c r="A109" s="33" t="s">
        <v>228</v>
      </c>
      <c r="B109" s="28" t="s">
        <v>346</v>
      </c>
      <c r="U109" s="70"/>
    </row>
    <row r="110" spans="1:21" ht="15" hidden="1" customHeight="1" x14ac:dyDescent="0.2">
      <c r="U110" s="70"/>
    </row>
    <row r="111" spans="1:21" x14ac:dyDescent="0.2">
      <c r="U111" s="70"/>
    </row>
    <row r="112" spans="1:21" x14ac:dyDescent="0.2">
      <c r="U112" s="70"/>
    </row>
    <row r="113" spans="21:21" x14ac:dyDescent="0.2">
      <c r="U113" s="72"/>
    </row>
    <row r="114" spans="21:21" x14ac:dyDescent="0.2">
      <c r="U114" s="72"/>
    </row>
  </sheetData>
  <protectedRanges>
    <protectedRange sqref="P92:P100" name="Rango1"/>
    <protectedRange sqref="P101:P102 Q101:R101" name="Rango1_2"/>
    <protectedRange sqref="T101:T102" name="Rango1_3"/>
    <protectedRange sqref="P103:P106" name="Rango1_4"/>
    <protectedRange sqref="T103:T106" name="Rango1_5"/>
    <protectedRange sqref="T15" name="Rango1_6"/>
    <protectedRange sqref="T17:T18" name="Rango1_7"/>
    <protectedRange sqref="T28" name="Rango1_8"/>
    <protectedRange sqref="P49" name="Rango1_9"/>
    <protectedRange sqref="P50" name="Rango1_1_1"/>
    <protectedRange sqref="T65 T68:T69" name="Rango1_1_3"/>
    <protectedRange sqref="T77" name="Rango1_11"/>
    <protectedRange sqref="T86" name="Rango1_12"/>
    <protectedRange sqref="T90:T91" name="Rango1_1_4"/>
    <protectedRange sqref="T94:T96 T98" name="Rango1_13"/>
    <protectedRange sqref="T50" name="Rango1_1"/>
  </protectedRanges>
  <autoFilter ref="A10:U106" xr:uid="{00000000-0001-0000-0000-000000000000}">
    <filterColumn colId="10" showButton="0"/>
    <filterColumn colId="11" showButton="0"/>
    <filterColumn colId="12" showButton="0"/>
    <filterColumn colId="13" showButton="0"/>
    <filterColumn colId="14" showButton="0"/>
  </autoFilter>
  <mergeCells count="40">
    <mergeCell ref="C39:C41"/>
    <mergeCell ref="C43:C44"/>
    <mergeCell ref="C20:C21"/>
    <mergeCell ref="C22:C25"/>
    <mergeCell ref="C26:C27"/>
    <mergeCell ref="C28:C37"/>
    <mergeCell ref="S26:S27"/>
    <mergeCell ref="S28:S37"/>
    <mergeCell ref="C5:P5"/>
    <mergeCell ref="I10:I12"/>
    <mergeCell ref="J10:J12"/>
    <mergeCell ref="C8:F8"/>
    <mergeCell ref="C16:C18"/>
    <mergeCell ref="C10:C12"/>
    <mergeCell ref="F10:F12"/>
    <mergeCell ref="G10:G12"/>
    <mergeCell ref="H10:H12"/>
    <mergeCell ref="D10:D12"/>
    <mergeCell ref="E10:E12"/>
    <mergeCell ref="T10:T12"/>
    <mergeCell ref="K10:P11"/>
    <mergeCell ref="S16:S18"/>
    <mergeCell ref="S20:S21"/>
    <mergeCell ref="S22:S25"/>
    <mergeCell ref="S103:S106"/>
    <mergeCell ref="S39:S41"/>
    <mergeCell ref="C49:C56"/>
    <mergeCell ref="C57:C58"/>
    <mergeCell ref="S78:S91"/>
    <mergeCell ref="S92:S100"/>
    <mergeCell ref="S101:S102"/>
    <mergeCell ref="C103:C106"/>
    <mergeCell ref="C61:C77"/>
    <mergeCell ref="C78:C91"/>
    <mergeCell ref="C92:C100"/>
    <mergeCell ref="C101:C102"/>
    <mergeCell ref="S43:S44"/>
    <mergeCell ref="S49:S56"/>
    <mergeCell ref="S57:S58"/>
    <mergeCell ref="S61:S77"/>
  </mergeCells>
  <pageMargins left="0.82677165354330717" right="0.70866141732283472" top="0.74803149606299213" bottom="0.74803149606299213" header="0.31496062992125984" footer="0.31496062992125984"/>
  <pageSetup scale="10" orientation="portrait" r:id="rId1"/>
  <headerFooter>
    <oddFooter>&amp;R&amp;G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EC90-E75F-4D01-94E0-C53274EE1FEC}">
  <dimension ref="A3:B22"/>
  <sheetViews>
    <sheetView workbookViewId="0">
      <selection activeCell="B31" sqref="B31"/>
    </sheetView>
  </sheetViews>
  <sheetFormatPr baseColWidth="10" defaultColWidth="11.42578125" defaultRowHeight="15" x14ac:dyDescent="0.25"/>
  <cols>
    <col min="1" max="1" width="31.85546875" bestFit="1" customWidth="1"/>
    <col min="2" max="2" width="28.28515625" bestFit="1" customWidth="1"/>
  </cols>
  <sheetData>
    <row r="3" spans="1:2" x14ac:dyDescent="0.25">
      <c r="A3" s="76" t="s">
        <v>397</v>
      </c>
      <c r="B3" t="s">
        <v>398</v>
      </c>
    </row>
    <row r="4" spans="1:2" x14ac:dyDescent="0.25">
      <c r="A4" s="73" t="s">
        <v>399</v>
      </c>
      <c r="B4">
        <v>3</v>
      </c>
    </row>
    <row r="5" spans="1:2" x14ac:dyDescent="0.25">
      <c r="A5" s="73" t="s">
        <v>400</v>
      </c>
      <c r="B5">
        <v>1</v>
      </c>
    </row>
    <row r="6" spans="1:2" x14ac:dyDescent="0.25">
      <c r="A6" s="73" t="s">
        <v>401</v>
      </c>
      <c r="B6">
        <v>1</v>
      </c>
    </row>
    <row r="7" spans="1:2" x14ac:dyDescent="0.25">
      <c r="A7" s="73" t="s">
        <v>402</v>
      </c>
      <c r="B7">
        <v>7</v>
      </c>
    </row>
    <row r="8" spans="1:2" x14ac:dyDescent="0.25">
      <c r="A8" s="73" t="s">
        <v>403</v>
      </c>
      <c r="B8">
        <v>1</v>
      </c>
    </row>
    <row r="9" spans="1:2" x14ac:dyDescent="0.25">
      <c r="A9" s="73" t="s">
        <v>404</v>
      </c>
      <c r="B9">
        <v>3</v>
      </c>
    </row>
    <row r="10" spans="1:2" x14ac:dyDescent="0.25">
      <c r="A10" s="73" t="s">
        <v>405</v>
      </c>
      <c r="B10">
        <v>1</v>
      </c>
    </row>
    <row r="11" spans="1:2" x14ac:dyDescent="0.25">
      <c r="A11" s="73" t="s">
        <v>406</v>
      </c>
      <c r="B11">
        <v>2</v>
      </c>
    </row>
    <row r="12" spans="1:2" x14ac:dyDescent="0.25">
      <c r="A12" s="73" t="s">
        <v>407</v>
      </c>
      <c r="B12">
        <v>1</v>
      </c>
    </row>
    <row r="13" spans="1:2" x14ac:dyDescent="0.25">
      <c r="A13" s="73" t="s">
        <v>408</v>
      </c>
      <c r="B13">
        <v>1</v>
      </c>
    </row>
    <row r="14" spans="1:2" x14ac:dyDescent="0.25">
      <c r="A14" s="73" t="s">
        <v>409</v>
      </c>
      <c r="B14">
        <v>1</v>
      </c>
    </row>
    <row r="15" spans="1:2" x14ac:dyDescent="0.25">
      <c r="A15" s="73" t="s">
        <v>410</v>
      </c>
      <c r="B15">
        <v>6</v>
      </c>
    </row>
    <row r="16" spans="1:2" x14ac:dyDescent="0.25">
      <c r="A16" s="73" t="s">
        <v>411</v>
      </c>
      <c r="B16">
        <v>1</v>
      </c>
    </row>
    <row r="17" spans="1:2" x14ac:dyDescent="0.25">
      <c r="A17" s="73" t="s">
        <v>412</v>
      </c>
      <c r="B17">
        <v>10</v>
      </c>
    </row>
    <row r="18" spans="1:2" x14ac:dyDescent="0.25">
      <c r="A18" s="73" t="s">
        <v>413</v>
      </c>
      <c r="B18">
        <v>11</v>
      </c>
    </row>
    <row r="19" spans="1:2" x14ac:dyDescent="0.25">
      <c r="A19" s="73" t="s">
        <v>414</v>
      </c>
      <c r="B19">
        <v>8</v>
      </c>
    </row>
    <row r="20" spans="1:2" x14ac:dyDescent="0.25">
      <c r="A20" s="73" t="s">
        <v>415</v>
      </c>
      <c r="B20">
        <v>1</v>
      </c>
    </row>
    <row r="21" spans="1:2" x14ac:dyDescent="0.25">
      <c r="A21" s="73" t="s">
        <v>416</v>
      </c>
      <c r="B21">
        <v>4</v>
      </c>
    </row>
    <row r="22" spans="1:2" x14ac:dyDescent="0.25">
      <c r="A22" s="73" t="s">
        <v>417</v>
      </c>
      <c r="B22">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F488-AEFD-4202-A345-3F15E3679F09}">
  <dimension ref="A1:X97"/>
  <sheetViews>
    <sheetView zoomScale="55" zoomScaleNormal="55" workbookViewId="0">
      <selection activeCell="A4" sqref="A4:XFD4"/>
    </sheetView>
  </sheetViews>
  <sheetFormatPr baseColWidth="10" defaultColWidth="9.140625" defaultRowHeight="15" x14ac:dyDescent="0.25"/>
  <cols>
    <col min="1" max="1" width="35.5703125" customWidth="1"/>
    <col min="2" max="2" width="45.28515625" customWidth="1"/>
    <col min="3" max="3" width="21.28515625" customWidth="1"/>
    <col min="4" max="4" width="30.7109375" customWidth="1"/>
    <col min="5" max="5" width="16.42578125" customWidth="1"/>
    <col min="6" max="6" width="16.85546875" customWidth="1"/>
    <col min="7" max="7" width="24.28515625" customWidth="1"/>
    <col min="8" max="8" width="31.5703125" style="73" customWidth="1"/>
    <col min="9" max="9" width="18.28515625" customWidth="1"/>
    <col min="10" max="15" width="9.140625" customWidth="1"/>
    <col min="16" max="16" width="24.140625" customWidth="1"/>
    <col min="17" max="17" width="16.7109375" style="73" customWidth="1"/>
    <col min="18" max="18" width="18.7109375" customWidth="1"/>
    <col min="19" max="19" width="22.28515625" customWidth="1"/>
  </cols>
  <sheetData>
    <row r="1" spans="1:20" s="74" customFormat="1" ht="73.900000000000006" customHeight="1" x14ac:dyDescent="0.2">
      <c r="A1" s="330" t="s">
        <v>22</v>
      </c>
      <c r="B1" s="332" t="s">
        <v>23</v>
      </c>
      <c r="C1" s="315" t="s">
        <v>12</v>
      </c>
      <c r="D1" s="327" t="s">
        <v>14</v>
      </c>
      <c r="E1" s="315" t="s">
        <v>15</v>
      </c>
      <c r="F1" s="315" t="s">
        <v>16</v>
      </c>
      <c r="G1" s="315" t="s">
        <v>17</v>
      </c>
      <c r="H1" s="315" t="s">
        <v>18</v>
      </c>
      <c r="I1" s="315" t="s">
        <v>19</v>
      </c>
      <c r="J1" s="315" t="s">
        <v>20</v>
      </c>
      <c r="K1" s="315"/>
      <c r="L1" s="315"/>
      <c r="M1" s="315"/>
      <c r="N1" s="315"/>
      <c r="O1" s="315"/>
      <c r="P1" s="75"/>
      <c r="Q1" s="207"/>
      <c r="R1" s="108"/>
      <c r="S1" s="334" t="s">
        <v>21</v>
      </c>
      <c r="T1" s="15"/>
    </row>
    <row r="2" spans="1:20" ht="18" hidden="1" x14ac:dyDescent="0.25">
      <c r="A2" s="331"/>
      <c r="B2" s="332"/>
      <c r="C2" s="316"/>
      <c r="D2" s="327"/>
      <c r="E2" s="316"/>
      <c r="F2" s="316"/>
      <c r="G2" s="316"/>
      <c r="H2" s="316"/>
      <c r="I2" s="316"/>
      <c r="J2" s="316"/>
      <c r="K2" s="316"/>
      <c r="L2" s="316"/>
      <c r="M2" s="316"/>
      <c r="N2" s="316"/>
      <c r="O2" s="316"/>
      <c r="P2" s="7"/>
      <c r="Q2" s="208"/>
      <c r="R2" s="109"/>
      <c r="S2" s="335"/>
      <c r="T2" s="55"/>
    </row>
    <row r="3" spans="1:20" ht="108" hidden="1" x14ac:dyDescent="0.25">
      <c r="A3" s="331"/>
      <c r="B3" s="333"/>
      <c r="C3" s="316"/>
      <c r="D3" s="315"/>
      <c r="E3" s="316"/>
      <c r="F3" s="316"/>
      <c r="G3" s="316"/>
      <c r="H3" s="316"/>
      <c r="I3" s="316"/>
      <c r="J3" s="128" t="s">
        <v>24</v>
      </c>
      <c r="K3" s="128" t="s">
        <v>25</v>
      </c>
      <c r="L3" s="128" t="s">
        <v>26</v>
      </c>
      <c r="M3" s="128" t="s">
        <v>27</v>
      </c>
      <c r="N3" s="128" t="s">
        <v>28</v>
      </c>
      <c r="O3" s="128" t="s">
        <v>29</v>
      </c>
      <c r="P3" s="129" t="s">
        <v>30</v>
      </c>
      <c r="Q3" s="209" t="s">
        <v>31</v>
      </c>
      <c r="R3" s="130" t="s">
        <v>32</v>
      </c>
      <c r="S3" s="335"/>
      <c r="T3" s="131" t="s">
        <v>33</v>
      </c>
    </row>
    <row r="4" spans="1:20" ht="82.15" customHeight="1" x14ac:dyDescent="0.25">
      <c r="A4" s="11" t="s">
        <v>34</v>
      </c>
      <c r="B4" s="11" t="s">
        <v>35</v>
      </c>
      <c r="C4" s="56">
        <v>1</v>
      </c>
      <c r="D4" s="35">
        <v>1</v>
      </c>
      <c r="E4" s="12" t="s">
        <v>37</v>
      </c>
      <c r="F4" s="26" t="s">
        <v>38</v>
      </c>
      <c r="G4" s="23" t="s">
        <v>39</v>
      </c>
      <c r="H4" s="23" t="s">
        <v>40</v>
      </c>
      <c r="I4" s="57" t="s">
        <v>41</v>
      </c>
      <c r="J4" s="23">
        <v>450</v>
      </c>
      <c r="K4" s="58">
        <v>0</v>
      </c>
      <c r="L4" s="23">
        <v>142</v>
      </c>
      <c r="M4" s="23">
        <v>297</v>
      </c>
      <c r="N4" s="23">
        <v>450</v>
      </c>
      <c r="O4" s="59">
        <v>142</v>
      </c>
      <c r="P4" s="81">
        <f>+O4/L4</f>
        <v>1</v>
      </c>
      <c r="Q4" s="210">
        <f t="shared" ref="Q4:Q68" si="0">+T4*D4</f>
        <v>1</v>
      </c>
      <c r="R4" s="112">
        <v>1</v>
      </c>
      <c r="S4" s="206" t="s">
        <v>418</v>
      </c>
      <c r="T4" s="150">
        <v>1</v>
      </c>
    </row>
    <row r="5" spans="1:20" ht="82.15" customHeight="1" x14ac:dyDescent="0.25">
      <c r="A5" s="11" t="s">
        <v>34</v>
      </c>
      <c r="B5" s="11" t="s">
        <v>42</v>
      </c>
      <c r="C5" s="56">
        <v>1</v>
      </c>
      <c r="D5" s="35">
        <v>1</v>
      </c>
      <c r="E5" s="12" t="s">
        <v>44</v>
      </c>
      <c r="F5" s="26" t="s">
        <v>38</v>
      </c>
      <c r="G5" s="23" t="s">
        <v>45</v>
      </c>
      <c r="H5" s="23" t="s">
        <v>40</v>
      </c>
      <c r="I5" s="57" t="s">
        <v>41</v>
      </c>
      <c r="J5" s="23">
        <v>23</v>
      </c>
      <c r="K5" s="58">
        <v>0</v>
      </c>
      <c r="L5" s="23">
        <v>10</v>
      </c>
      <c r="M5" s="23">
        <v>18</v>
      </c>
      <c r="N5" s="23">
        <v>23</v>
      </c>
      <c r="O5" s="60">
        <v>10</v>
      </c>
      <c r="P5" s="81">
        <f>+O5/L5</f>
        <v>1</v>
      </c>
      <c r="Q5" s="210">
        <f t="shared" si="0"/>
        <v>1</v>
      </c>
      <c r="R5" s="126">
        <v>1</v>
      </c>
      <c r="S5" s="178" t="s">
        <v>419</v>
      </c>
      <c r="T5" s="85">
        <v>1</v>
      </c>
    </row>
    <row r="6" spans="1:20" ht="82.15" customHeight="1" x14ac:dyDescent="0.25">
      <c r="A6" s="11" t="s">
        <v>34</v>
      </c>
      <c r="B6" s="11" t="s">
        <v>46</v>
      </c>
      <c r="C6" s="56">
        <v>1</v>
      </c>
      <c r="D6" s="35">
        <v>1</v>
      </c>
      <c r="E6" s="12" t="s">
        <v>48</v>
      </c>
      <c r="F6" s="26" t="s">
        <v>38</v>
      </c>
      <c r="G6" s="23" t="s">
        <v>49</v>
      </c>
      <c r="H6" s="23" t="s">
        <v>40</v>
      </c>
      <c r="I6" s="57" t="s">
        <v>41</v>
      </c>
      <c r="J6" s="23">
        <v>1</v>
      </c>
      <c r="K6" s="58">
        <v>0</v>
      </c>
      <c r="L6" s="23">
        <v>0</v>
      </c>
      <c r="M6" s="23">
        <v>0</v>
      </c>
      <c r="N6" s="23">
        <v>1</v>
      </c>
      <c r="O6" s="60">
        <v>0</v>
      </c>
      <c r="P6" s="81">
        <v>0</v>
      </c>
      <c r="Q6" s="211" t="s">
        <v>50</v>
      </c>
      <c r="R6" s="85" t="s">
        <v>50</v>
      </c>
      <c r="S6" s="178" t="s">
        <v>420</v>
      </c>
      <c r="T6" s="85" t="s">
        <v>50</v>
      </c>
    </row>
    <row r="7" spans="1:20" ht="82.15" customHeight="1" x14ac:dyDescent="0.25">
      <c r="A7" s="19" t="s">
        <v>52</v>
      </c>
      <c r="B7" s="19" t="s">
        <v>53</v>
      </c>
      <c r="C7" s="324">
        <v>1</v>
      </c>
      <c r="D7" s="27">
        <v>0.5</v>
      </c>
      <c r="E7" s="26" t="s">
        <v>55</v>
      </c>
      <c r="F7" s="26" t="s">
        <v>38</v>
      </c>
      <c r="G7" s="26" t="s">
        <v>56</v>
      </c>
      <c r="H7" s="23" t="s">
        <v>40</v>
      </c>
      <c r="I7" s="26" t="s">
        <v>57</v>
      </c>
      <c r="J7" s="26">
        <v>27</v>
      </c>
      <c r="K7" s="26">
        <v>6</v>
      </c>
      <c r="L7" s="26">
        <v>13</v>
      </c>
      <c r="M7" s="26">
        <v>20</v>
      </c>
      <c r="N7" s="26">
        <v>27</v>
      </c>
      <c r="O7" s="132">
        <v>13</v>
      </c>
      <c r="P7" s="81">
        <f>+O7/L7</f>
        <v>1</v>
      </c>
      <c r="Q7" s="210">
        <f t="shared" si="0"/>
        <v>0.5</v>
      </c>
      <c r="R7" s="297">
        <v>1</v>
      </c>
      <c r="S7" s="179" t="s">
        <v>421</v>
      </c>
      <c r="T7" s="86">
        <v>1</v>
      </c>
    </row>
    <row r="8" spans="1:20" ht="82.15" customHeight="1" x14ac:dyDescent="0.25">
      <c r="A8" s="19" t="s">
        <v>52</v>
      </c>
      <c r="B8" s="19" t="s">
        <v>53</v>
      </c>
      <c r="C8" s="325"/>
      <c r="D8" s="24">
        <v>0.2</v>
      </c>
      <c r="E8" s="26" t="s">
        <v>59</v>
      </c>
      <c r="F8" s="26" t="s">
        <v>38</v>
      </c>
      <c r="G8" s="26" t="s">
        <v>60</v>
      </c>
      <c r="H8" s="23" t="s">
        <v>40</v>
      </c>
      <c r="I8" s="26" t="s">
        <v>57</v>
      </c>
      <c r="J8" s="26">
        <v>12</v>
      </c>
      <c r="K8" s="26">
        <v>3</v>
      </c>
      <c r="L8" s="26">
        <v>6</v>
      </c>
      <c r="M8" s="26">
        <v>9</v>
      </c>
      <c r="N8" s="26">
        <v>12</v>
      </c>
      <c r="O8" s="132">
        <v>6</v>
      </c>
      <c r="P8" s="81">
        <f>+O8/L8</f>
        <v>1</v>
      </c>
      <c r="Q8" s="210">
        <f t="shared" si="0"/>
        <v>0.2</v>
      </c>
      <c r="R8" s="297"/>
      <c r="S8" s="180" t="s">
        <v>422</v>
      </c>
      <c r="T8" s="86">
        <v>1</v>
      </c>
    </row>
    <row r="9" spans="1:20" ht="82.15" customHeight="1" x14ac:dyDescent="0.25">
      <c r="A9" s="19" t="s">
        <v>52</v>
      </c>
      <c r="B9" s="19" t="s">
        <v>53</v>
      </c>
      <c r="C9" s="326"/>
      <c r="D9" s="24">
        <v>0.3</v>
      </c>
      <c r="E9" s="26" t="s">
        <v>62</v>
      </c>
      <c r="F9" s="26" t="s">
        <v>38</v>
      </c>
      <c r="G9" s="26" t="s">
        <v>63</v>
      </c>
      <c r="H9" s="23" t="s">
        <v>40</v>
      </c>
      <c r="I9" s="26" t="s">
        <v>57</v>
      </c>
      <c r="J9" s="26">
        <v>10</v>
      </c>
      <c r="K9" s="26">
        <v>3</v>
      </c>
      <c r="L9" s="26">
        <v>7</v>
      </c>
      <c r="M9" s="26">
        <v>10</v>
      </c>
      <c r="N9" s="26">
        <v>0</v>
      </c>
      <c r="O9" s="132">
        <v>7</v>
      </c>
      <c r="P9" s="81">
        <f>+O9/L9</f>
        <v>1</v>
      </c>
      <c r="Q9" s="210">
        <f t="shared" si="0"/>
        <v>0.3</v>
      </c>
      <c r="R9" s="297"/>
      <c r="S9" s="180" t="s">
        <v>423</v>
      </c>
      <c r="T9" s="86">
        <v>1</v>
      </c>
    </row>
    <row r="10" spans="1:20" ht="82.15" customHeight="1" x14ac:dyDescent="0.25">
      <c r="A10" s="20" t="s">
        <v>52</v>
      </c>
      <c r="B10" s="20" t="s">
        <v>65</v>
      </c>
      <c r="C10" s="24">
        <v>1</v>
      </c>
      <c r="D10" s="35">
        <v>1</v>
      </c>
      <c r="E10" s="12" t="s">
        <v>67</v>
      </c>
      <c r="F10" s="26" t="s">
        <v>38</v>
      </c>
      <c r="G10" s="23" t="s">
        <v>68</v>
      </c>
      <c r="H10" s="23" t="s">
        <v>40</v>
      </c>
      <c r="I10" s="12" t="s">
        <v>69</v>
      </c>
      <c r="J10" s="23">
        <v>20</v>
      </c>
      <c r="K10" s="61">
        <v>0</v>
      </c>
      <c r="L10" s="26">
        <v>0</v>
      </c>
      <c r="M10" s="26">
        <v>0</v>
      </c>
      <c r="N10" s="26">
        <v>20</v>
      </c>
      <c r="O10" s="26">
        <v>0</v>
      </c>
      <c r="P10" s="26">
        <v>0</v>
      </c>
      <c r="Q10" s="212" t="s">
        <v>50</v>
      </c>
      <c r="R10" s="85" t="s">
        <v>50</v>
      </c>
      <c r="S10" s="181" t="s">
        <v>424</v>
      </c>
      <c r="T10" s="85" t="s">
        <v>50</v>
      </c>
    </row>
    <row r="11" spans="1:20" ht="82.15" customHeight="1" x14ac:dyDescent="0.25">
      <c r="A11" s="20" t="s">
        <v>52</v>
      </c>
      <c r="B11" s="20" t="s">
        <v>71</v>
      </c>
      <c r="C11" s="324">
        <v>1</v>
      </c>
      <c r="D11" s="35">
        <v>0.5</v>
      </c>
      <c r="E11" s="12" t="s">
        <v>73</v>
      </c>
      <c r="F11" s="26" t="s">
        <v>38</v>
      </c>
      <c r="G11" s="23" t="s">
        <v>74</v>
      </c>
      <c r="H11" s="23" t="s">
        <v>40</v>
      </c>
      <c r="I11" s="12" t="s">
        <v>69</v>
      </c>
      <c r="J11" s="26">
        <v>1</v>
      </c>
      <c r="K11" s="61">
        <v>0</v>
      </c>
      <c r="L11" s="26">
        <v>1</v>
      </c>
      <c r="M11" s="26">
        <v>0</v>
      </c>
      <c r="N11" s="26">
        <v>0</v>
      </c>
      <c r="O11" s="134">
        <v>1</v>
      </c>
      <c r="P11" s="81">
        <f t="shared" ref="P11:P16" si="1">+O11/L11</f>
        <v>1</v>
      </c>
      <c r="Q11" s="210">
        <f t="shared" si="0"/>
        <v>0.5</v>
      </c>
      <c r="R11" s="297">
        <v>1</v>
      </c>
      <c r="S11" s="179" t="s">
        <v>425</v>
      </c>
      <c r="T11" s="85">
        <v>1</v>
      </c>
    </row>
    <row r="12" spans="1:20" ht="82.15" customHeight="1" x14ac:dyDescent="0.25">
      <c r="A12" s="20" t="s">
        <v>52</v>
      </c>
      <c r="B12" s="20" t="s">
        <v>71</v>
      </c>
      <c r="C12" s="326"/>
      <c r="D12" s="35">
        <v>0.5</v>
      </c>
      <c r="E12" s="12" t="s">
        <v>78</v>
      </c>
      <c r="F12" s="26" t="s">
        <v>38</v>
      </c>
      <c r="G12" s="23" t="s">
        <v>68</v>
      </c>
      <c r="H12" s="23" t="s">
        <v>40</v>
      </c>
      <c r="I12" s="12" t="s">
        <v>69</v>
      </c>
      <c r="J12" s="26">
        <v>19</v>
      </c>
      <c r="K12" s="61">
        <v>0</v>
      </c>
      <c r="L12" s="26">
        <v>4</v>
      </c>
      <c r="M12" s="26">
        <v>12</v>
      </c>
      <c r="N12" s="26">
        <v>19</v>
      </c>
      <c r="O12" s="134">
        <v>4</v>
      </c>
      <c r="P12" s="81">
        <f t="shared" si="1"/>
        <v>1</v>
      </c>
      <c r="Q12" s="210">
        <f t="shared" si="0"/>
        <v>0.5</v>
      </c>
      <c r="R12" s="297"/>
      <c r="S12" s="182" t="s">
        <v>426</v>
      </c>
      <c r="T12" s="85">
        <v>1</v>
      </c>
    </row>
    <row r="13" spans="1:20" ht="82.15" customHeight="1" x14ac:dyDescent="0.25">
      <c r="A13" s="20" t="s">
        <v>52</v>
      </c>
      <c r="B13" s="20" t="s">
        <v>79</v>
      </c>
      <c r="C13" s="324">
        <v>1</v>
      </c>
      <c r="D13" s="62">
        <v>0.25</v>
      </c>
      <c r="E13" s="12" t="s">
        <v>81</v>
      </c>
      <c r="F13" s="26" t="s">
        <v>38</v>
      </c>
      <c r="G13" s="23" t="s">
        <v>82</v>
      </c>
      <c r="H13" s="23" t="s">
        <v>40</v>
      </c>
      <c r="I13" s="12" t="s">
        <v>69</v>
      </c>
      <c r="J13" s="24">
        <v>1</v>
      </c>
      <c r="K13" s="61">
        <v>0</v>
      </c>
      <c r="L13" s="24">
        <v>0.3</v>
      </c>
      <c r="M13" s="24">
        <v>0.7</v>
      </c>
      <c r="N13" s="24">
        <v>1</v>
      </c>
      <c r="O13" s="135">
        <v>0.3</v>
      </c>
      <c r="P13" s="81">
        <f t="shared" si="1"/>
        <v>1</v>
      </c>
      <c r="Q13" s="210">
        <f t="shared" si="0"/>
        <v>0.25</v>
      </c>
      <c r="R13" s="312" t="s">
        <v>50</v>
      </c>
      <c r="S13" s="179" t="s">
        <v>427</v>
      </c>
      <c r="T13" s="85">
        <v>1</v>
      </c>
    </row>
    <row r="14" spans="1:20" ht="82.15" customHeight="1" x14ac:dyDescent="0.25">
      <c r="A14" s="20" t="s">
        <v>52</v>
      </c>
      <c r="B14" s="20" t="s">
        <v>79</v>
      </c>
      <c r="C14" s="325"/>
      <c r="D14" s="62">
        <v>0.25</v>
      </c>
      <c r="E14" s="12" t="s">
        <v>84</v>
      </c>
      <c r="F14" s="26" t="s">
        <v>85</v>
      </c>
      <c r="G14" s="23" t="s">
        <v>86</v>
      </c>
      <c r="H14" s="23" t="s">
        <v>40</v>
      </c>
      <c r="I14" s="12" t="s">
        <v>69</v>
      </c>
      <c r="J14" s="23">
        <v>309</v>
      </c>
      <c r="K14" s="61">
        <v>0</v>
      </c>
      <c r="L14" s="23">
        <v>100</v>
      </c>
      <c r="M14" s="23">
        <v>200</v>
      </c>
      <c r="N14" s="23">
        <v>309</v>
      </c>
      <c r="O14" s="134">
        <v>113</v>
      </c>
      <c r="P14" s="81">
        <f t="shared" si="1"/>
        <v>1.1299999999999999</v>
      </c>
      <c r="Q14" s="210">
        <f t="shared" si="0"/>
        <v>0.25</v>
      </c>
      <c r="R14" s="312"/>
      <c r="S14" s="182" t="s">
        <v>428</v>
      </c>
      <c r="T14" s="85">
        <v>1</v>
      </c>
    </row>
    <row r="15" spans="1:20" ht="82.15" customHeight="1" x14ac:dyDescent="0.25">
      <c r="A15" s="20" t="s">
        <v>52</v>
      </c>
      <c r="B15" s="20" t="s">
        <v>79</v>
      </c>
      <c r="C15" s="325"/>
      <c r="D15" s="62">
        <v>0.25</v>
      </c>
      <c r="E15" s="12" t="s">
        <v>89</v>
      </c>
      <c r="F15" s="26" t="s">
        <v>38</v>
      </c>
      <c r="G15" s="23" t="s">
        <v>90</v>
      </c>
      <c r="H15" s="23" t="s">
        <v>40</v>
      </c>
      <c r="I15" s="12" t="s">
        <v>69</v>
      </c>
      <c r="J15" s="24">
        <v>1</v>
      </c>
      <c r="K15" s="61">
        <v>0</v>
      </c>
      <c r="L15" s="24">
        <v>0.3</v>
      </c>
      <c r="M15" s="24">
        <v>0.6</v>
      </c>
      <c r="N15" s="24">
        <v>1</v>
      </c>
      <c r="O15" s="135">
        <v>0.3</v>
      </c>
      <c r="P15" s="81">
        <f t="shared" si="1"/>
        <v>1</v>
      </c>
      <c r="Q15" s="210">
        <f t="shared" si="0"/>
        <v>0.25</v>
      </c>
      <c r="R15" s="312"/>
      <c r="S15" s="179" t="s">
        <v>429</v>
      </c>
      <c r="T15" s="85">
        <v>1</v>
      </c>
    </row>
    <row r="16" spans="1:20" ht="82.15" customHeight="1" x14ac:dyDescent="0.25">
      <c r="A16" s="20" t="s">
        <v>52</v>
      </c>
      <c r="B16" s="20" t="s">
        <v>79</v>
      </c>
      <c r="C16" s="326"/>
      <c r="D16" s="62">
        <v>0.25</v>
      </c>
      <c r="E16" s="12" t="s">
        <v>92</v>
      </c>
      <c r="F16" s="26" t="s">
        <v>38</v>
      </c>
      <c r="G16" s="23" t="s">
        <v>93</v>
      </c>
      <c r="H16" s="23" t="s">
        <v>40</v>
      </c>
      <c r="I16" s="12" t="s">
        <v>69</v>
      </c>
      <c r="J16" s="24">
        <v>1</v>
      </c>
      <c r="K16" s="61">
        <v>0</v>
      </c>
      <c r="L16" s="24">
        <v>0.4</v>
      </c>
      <c r="M16" s="24">
        <v>0.8</v>
      </c>
      <c r="N16" s="24">
        <v>1</v>
      </c>
      <c r="O16" s="135">
        <v>0.4</v>
      </c>
      <c r="P16" s="81">
        <f t="shared" si="1"/>
        <v>1</v>
      </c>
      <c r="Q16" s="210">
        <f t="shared" si="0"/>
        <v>0.25</v>
      </c>
      <c r="R16" s="312"/>
      <c r="S16" s="179" t="s">
        <v>430</v>
      </c>
      <c r="T16" s="85">
        <v>1</v>
      </c>
    </row>
    <row r="17" spans="1:20" ht="82.15" customHeight="1" x14ac:dyDescent="0.25">
      <c r="A17" s="20" t="s">
        <v>52</v>
      </c>
      <c r="B17" s="20" t="s">
        <v>95</v>
      </c>
      <c r="C17" s="324">
        <v>1</v>
      </c>
      <c r="D17" s="62">
        <v>0.5</v>
      </c>
      <c r="E17" s="12" t="s">
        <v>97</v>
      </c>
      <c r="F17" s="26" t="s">
        <v>38</v>
      </c>
      <c r="G17" s="23" t="s">
        <v>98</v>
      </c>
      <c r="H17" s="23" t="s">
        <v>40</v>
      </c>
      <c r="I17" s="12" t="s">
        <v>69</v>
      </c>
      <c r="J17" s="23">
        <v>1</v>
      </c>
      <c r="K17" s="61">
        <v>0</v>
      </c>
      <c r="L17" s="61">
        <v>0</v>
      </c>
      <c r="M17" s="61">
        <v>0</v>
      </c>
      <c r="N17" s="23">
        <v>1</v>
      </c>
      <c r="O17" s="46"/>
      <c r="P17" s="81" t="s">
        <v>50</v>
      </c>
      <c r="Q17" s="210" t="s">
        <v>50</v>
      </c>
      <c r="R17" s="297">
        <v>1</v>
      </c>
      <c r="S17" s="179" t="s">
        <v>431</v>
      </c>
      <c r="T17" s="85" t="s">
        <v>50</v>
      </c>
    </row>
    <row r="18" spans="1:20" ht="82.15" customHeight="1" x14ac:dyDescent="0.25">
      <c r="A18" s="21" t="s">
        <v>52</v>
      </c>
      <c r="B18" s="21" t="s">
        <v>95</v>
      </c>
      <c r="C18" s="328"/>
      <c r="D18" s="62">
        <v>0.5</v>
      </c>
      <c r="E18" s="12" t="s">
        <v>100</v>
      </c>
      <c r="F18" s="26" t="s">
        <v>85</v>
      </c>
      <c r="G18" s="12" t="s">
        <v>101</v>
      </c>
      <c r="H18" s="23" t="s">
        <v>40</v>
      </c>
      <c r="I18" s="12" t="s">
        <v>102</v>
      </c>
      <c r="J18" s="14">
        <v>1</v>
      </c>
      <c r="K18" s="24">
        <v>1</v>
      </c>
      <c r="L18" s="24">
        <v>1</v>
      </c>
      <c r="M18" s="24">
        <v>1</v>
      </c>
      <c r="N18" s="24">
        <v>1</v>
      </c>
      <c r="O18" s="63">
        <v>1</v>
      </c>
      <c r="P18" s="81">
        <f t="shared" ref="P18:P81" si="2">+O18/L18</f>
        <v>1</v>
      </c>
      <c r="Q18" s="210">
        <f t="shared" si="0"/>
        <v>0.5</v>
      </c>
      <c r="R18" s="297"/>
      <c r="S18" s="183" t="s">
        <v>432</v>
      </c>
      <c r="T18" s="86">
        <v>1</v>
      </c>
    </row>
    <row r="19" spans="1:20" ht="82.15" customHeight="1" x14ac:dyDescent="0.25">
      <c r="A19" s="11" t="s">
        <v>104</v>
      </c>
      <c r="B19" s="11" t="s">
        <v>105</v>
      </c>
      <c r="C19" s="158">
        <v>1</v>
      </c>
      <c r="D19" s="62">
        <v>0.1</v>
      </c>
      <c r="E19" s="11" t="s">
        <v>107</v>
      </c>
      <c r="F19" s="26" t="s">
        <v>85</v>
      </c>
      <c r="G19" s="12" t="s">
        <v>108</v>
      </c>
      <c r="H19" s="23" t="s">
        <v>40</v>
      </c>
      <c r="I19" s="12" t="s">
        <v>109</v>
      </c>
      <c r="J19" s="138">
        <v>1</v>
      </c>
      <c r="K19" s="138">
        <v>1</v>
      </c>
      <c r="L19" s="135">
        <v>1</v>
      </c>
      <c r="M19" s="14">
        <v>1</v>
      </c>
      <c r="N19" s="14">
        <v>1</v>
      </c>
      <c r="O19" s="135">
        <v>1</v>
      </c>
      <c r="P19" s="81">
        <f t="shared" si="2"/>
        <v>1</v>
      </c>
      <c r="Q19" s="210">
        <f t="shared" si="0"/>
        <v>0.1</v>
      </c>
      <c r="R19" s="336">
        <f>SUM(Q19:Q28)</f>
        <v>0.99799999999999989</v>
      </c>
      <c r="S19" s="183" t="s">
        <v>110</v>
      </c>
      <c r="T19" s="86">
        <v>1</v>
      </c>
    </row>
    <row r="20" spans="1:20" ht="82.15" customHeight="1" x14ac:dyDescent="0.25">
      <c r="A20" s="11" t="s">
        <v>104</v>
      </c>
      <c r="B20" s="11" t="s">
        <v>105</v>
      </c>
      <c r="C20" s="159"/>
      <c r="D20" s="62">
        <v>0.1</v>
      </c>
      <c r="E20" s="11" t="s">
        <v>112</v>
      </c>
      <c r="F20" s="26" t="s">
        <v>85</v>
      </c>
      <c r="G20" s="12" t="s">
        <v>113</v>
      </c>
      <c r="H20" s="23" t="s">
        <v>40</v>
      </c>
      <c r="I20" s="12" t="s">
        <v>109</v>
      </c>
      <c r="J20" s="139">
        <v>20</v>
      </c>
      <c r="K20" s="139"/>
      <c r="L20" s="134">
        <v>5</v>
      </c>
      <c r="M20" s="134">
        <v>13</v>
      </c>
      <c r="N20" s="134">
        <v>20</v>
      </c>
      <c r="O20" s="134">
        <v>5</v>
      </c>
      <c r="P20" s="81">
        <f t="shared" si="2"/>
        <v>1</v>
      </c>
      <c r="Q20" s="210">
        <f t="shared" si="0"/>
        <v>0.1</v>
      </c>
      <c r="R20" s="336"/>
      <c r="S20" s="184" t="s">
        <v>433</v>
      </c>
      <c r="T20" s="86">
        <v>1</v>
      </c>
    </row>
    <row r="21" spans="1:20" ht="82.15" customHeight="1" x14ac:dyDescent="0.25">
      <c r="A21" s="11" t="s">
        <v>104</v>
      </c>
      <c r="B21" s="11" t="s">
        <v>105</v>
      </c>
      <c r="C21" s="159"/>
      <c r="D21" s="62">
        <v>0.1</v>
      </c>
      <c r="E21" s="137" t="s">
        <v>115</v>
      </c>
      <c r="F21" s="26" t="s">
        <v>85</v>
      </c>
      <c r="G21" s="12" t="s">
        <v>116</v>
      </c>
      <c r="H21" s="23" t="s">
        <v>40</v>
      </c>
      <c r="I21" s="12" t="s">
        <v>109</v>
      </c>
      <c r="J21" s="11">
        <v>800</v>
      </c>
      <c r="K21" s="139">
        <v>100</v>
      </c>
      <c r="L21" s="134">
        <v>300</v>
      </c>
      <c r="M21" s="134">
        <v>550</v>
      </c>
      <c r="N21" s="134">
        <v>800</v>
      </c>
      <c r="O21" s="134">
        <v>435</v>
      </c>
      <c r="P21" s="81">
        <f t="shared" si="2"/>
        <v>1.45</v>
      </c>
      <c r="Q21" s="210">
        <f>+T21*D21</f>
        <v>0.1</v>
      </c>
      <c r="R21" s="336"/>
      <c r="S21" s="185" t="s">
        <v>434</v>
      </c>
      <c r="T21" s="86">
        <v>1</v>
      </c>
    </row>
    <row r="22" spans="1:20" ht="82.15" customHeight="1" x14ac:dyDescent="0.25">
      <c r="A22" s="11" t="s">
        <v>104</v>
      </c>
      <c r="B22" s="11" t="s">
        <v>105</v>
      </c>
      <c r="C22" s="159"/>
      <c r="D22" s="62">
        <v>0.1</v>
      </c>
      <c r="E22" s="12" t="s">
        <v>118</v>
      </c>
      <c r="F22" s="26" t="s">
        <v>38</v>
      </c>
      <c r="G22" s="12" t="s">
        <v>119</v>
      </c>
      <c r="H22" s="23" t="s">
        <v>40</v>
      </c>
      <c r="I22" s="12" t="s">
        <v>109</v>
      </c>
      <c r="J22" s="11">
        <v>0</v>
      </c>
      <c r="K22" s="12">
        <v>1</v>
      </c>
      <c r="L22" s="12">
        <v>2</v>
      </c>
      <c r="M22" s="12">
        <v>3</v>
      </c>
      <c r="N22" s="12">
        <v>4</v>
      </c>
      <c r="O22" s="134">
        <v>2</v>
      </c>
      <c r="P22" s="81">
        <f t="shared" si="2"/>
        <v>1</v>
      </c>
      <c r="Q22" s="210">
        <f t="shared" si="0"/>
        <v>0.1</v>
      </c>
      <c r="R22" s="336"/>
      <c r="S22" s="185" t="s">
        <v>435</v>
      </c>
      <c r="T22" s="86">
        <v>1</v>
      </c>
    </row>
    <row r="23" spans="1:20" ht="82.15" customHeight="1" x14ac:dyDescent="0.25">
      <c r="A23" s="11" t="s">
        <v>104</v>
      </c>
      <c r="B23" s="11" t="s">
        <v>105</v>
      </c>
      <c r="C23" s="159"/>
      <c r="D23" s="62">
        <v>0.1</v>
      </c>
      <c r="E23" s="12" t="s">
        <v>122</v>
      </c>
      <c r="F23" s="26" t="s">
        <v>38</v>
      </c>
      <c r="G23" s="12" t="s">
        <v>123</v>
      </c>
      <c r="H23" s="23" t="s">
        <v>40</v>
      </c>
      <c r="I23" s="12" t="s">
        <v>109</v>
      </c>
      <c r="J23" s="138">
        <v>1</v>
      </c>
      <c r="K23" s="14">
        <v>0.15</v>
      </c>
      <c r="L23" s="14">
        <v>0.5</v>
      </c>
      <c r="M23" s="14">
        <v>0.8</v>
      </c>
      <c r="N23" s="14">
        <v>1</v>
      </c>
      <c r="O23" s="135">
        <v>0.5</v>
      </c>
      <c r="P23" s="81">
        <f t="shared" si="2"/>
        <v>1</v>
      </c>
      <c r="Q23" s="210">
        <f t="shared" si="0"/>
        <v>0.1</v>
      </c>
      <c r="R23" s="336"/>
      <c r="S23" s="185" t="s">
        <v>436</v>
      </c>
      <c r="T23" s="86">
        <v>1</v>
      </c>
    </row>
    <row r="24" spans="1:20" ht="82.15" customHeight="1" x14ac:dyDescent="0.25">
      <c r="A24" s="11" t="s">
        <v>104</v>
      </c>
      <c r="B24" s="11" t="s">
        <v>105</v>
      </c>
      <c r="C24" s="159"/>
      <c r="D24" s="62">
        <v>0.1</v>
      </c>
      <c r="E24" s="12" t="s">
        <v>126</v>
      </c>
      <c r="F24" s="26" t="s">
        <v>38</v>
      </c>
      <c r="G24" s="12" t="s">
        <v>127</v>
      </c>
      <c r="H24" s="23" t="s">
        <v>40</v>
      </c>
      <c r="I24" s="12" t="s">
        <v>109</v>
      </c>
      <c r="J24" s="11">
        <v>4</v>
      </c>
      <c r="K24" s="12">
        <v>1</v>
      </c>
      <c r="L24" s="12">
        <v>2</v>
      </c>
      <c r="M24" s="12">
        <v>3</v>
      </c>
      <c r="N24" s="12">
        <v>4</v>
      </c>
      <c r="O24" s="134">
        <v>2</v>
      </c>
      <c r="P24" s="81">
        <f t="shared" si="2"/>
        <v>1</v>
      </c>
      <c r="Q24" s="210">
        <f t="shared" si="0"/>
        <v>0.1</v>
      </c>
      <c r="R24" s="336"/>
      <c r="S24" s="185" t="s">
        <v>437</v>
      </c>
      <c r="T24" s="86">
        <v>1</v>
      </c>
    </row>
    <row r="25" spans="1:20" ht="82.15" customHeight="1" x14ac:dyDescent="0.25">
      <c r="A25" s="11" t="s">
        <v>104</v>
      </c>
      <c r="B25" s="11" t="s">
        <v>105</v>
      </c>
      <c r="C25" s="159"/>
      <c r="D25" s="62">
        <v>0.1</v>
      </c>
      <c r="E25" s="11" t="s">
        <v>130</v>
      </c>
      <c r="F25" s="26" t="s">
        <v>38</v>
      </c>
      <c r="G25" s="11" t="s">
        <v>131</v>
      </c>
      <c r="H25" s="23" t="s">
        <v>40</v>
      </c>
      <c r="I25" s="12" t="s">
        <v>109</v>
      </c>
      <c r="J25" s="14">
        <v>1</v>
      </c>
      <c r="K25" s="14">
        <v>1</v>
      </c>
      <c r="L25" s="14">
        <v>1</v>
      </c>
      <c r="M25" s="14">
        <v>1</v>
      </c>
      <c r="N25" s="14">
        <v>1</v>
      </c>
      <c r="O25" s="135">
        <v>0.98</v>
      </c>
      <c r="P25" s="81">
        <f t="shared" si="2"/>
        <v>0.98</v>
      </c>
      <c r="Q25" s="210">
        <f t="shared" si="0"/>
        <v>9.8000000000000004E-2</v>
      </c>
      <c r="R25" s="336"/>
      <c r="S25" s="185" t="s">
        <v>438</v>
      </c>
      <c r="T25" s="86">
        <v>0.98</v>
      </c>
    </row>
    <row r="26" spans="1:20" ht="82.15" customHeight="1" x14ac:dyDescent="0.25">
      <c r="A26" s="11" t="s">
        <v>104</v>
      </c>
      <c r="B26" s="11" t="s">
        <v>105</v>
      </c>
      <c r="C26" s="159"/>
      <c r="D26" s="62">
        <v>0.1</v>
      </c>
      <c r="E26" s="11" t="s">
        <v>133</v>
      </c>
      <c r="F26" s="26" t="s">
        <v>85</v>
      </c>
      <c r="G26" s="11" t="s">
        <v>134</v>
      </c>
      <c r="H26" s="23" t="s">
        <v>40</v>
      </c>
      <c r="I26" s="12" t="s">
        <v>109</v>
      </c>
      <c r="J26" s="14">
        <v>1</v>
      </c>
      <c r="K26" s="14">
        <v>1</v>
      </c>
      <c r="L26" s="14">
        <v>1</v>
      </c>
      <c r="M26" s="14">
        <v>1</v>
      </c>
      <c r="N26" s="14">
        <v>1</v>
      </c>
      <c r="O26" s="135">
        <v>1</v>
      </c>
      <c r="P26" s="81">
        <f t="shared" si="2"/>
        <v>1</v>
      </c>
      <c r="Q26" s="210">
        <f t="shared" si="0"/>
        <v>0.1</v>
      </c>
      <c r="R26" s="336"/>
      <c r="S26" s="185" t="s">
        <v>439</v>
      </c>
      <c r="T26" s="86">
        <v>1</v>
      </c>
    </row>
    <row r="27" spans="1:20" ht="82.15" customHeight="1" x14ac:dyDescent="0.25">
      <c r="A27" s="11" t="s">
        <v>104</v>
      </c>
      <c r="B27" s="11" t="s">
        <v>105</v>
      </c>
      <c r="C27" s="159"/>
      <c r="D27" s="62">
        <v>0.1</v>
      </c>
      <c r="E27" s="137" t="s">
        <v>137</v>
      </c>
      <c r="F27" s="26" t="s">
        <v>85</v>
      </c>
      <c r="G27" s="11" t="s">
        <v>138</v>
      </c>
      <c r="H27" s="23" t="s">
        <v>40</v>
      </c>
      <c r="I27" s="12" t="s">
        <v>109</v>
      </c>
      <c r="J27" s="14">
        <v>1</v>
      </c>
      <c r="K27" s="27">
        <v>1</v>
      </c>
      <c r="L27" s="27">
        <v>1</v>
      </c>
      <c r="M27" s="27" t="s">
        <v>318</v>
      </c>
      <c r="N27" s="27" t="s">
        <v>318</v>
      </c>
      <c r="O27" s="135">
        <v>1</v>
      </c>
      <c r="P27" s="81">
        <f t="shared" si="2"/>
        <v>1</v>
      </c>
      <c r="Q27" s="210">
        <f t="shared" si="0"/>
        <v>0.1</v>
      </c>
      <c r="R27" s="336"/>
      <c r="S27" s="180" t="s">
        <v>440</v>
      </c>
      <c r="T27" s="86">
        <v>1</v>
      </c>
    </row>
    <row r="28" spans="1:20" ht="82.15" customHeight="1" x14ac:dyDescent="0.25">
      <c r="A28" s="22" t="s">
        <v>104</v>
      </c>
      <c r="B28" s="22" t="s">
        <v>105</v>
      </c>
      <c r="C28" s="160"/>
      <c r="D28" s="62">
        <v>0.1</v>
      </c>
      <c r="E28" s="11" t="s">
        <v>140</v>
      </c>
      <c r="F28" s="65" t="s">
        <v>38</v>
      </c>
      <c r="G28" s="11" t="s">
        <v>141</v>
      </c>
      <c r="H28" s="23" t="s">
        <v>40</v>
      </c>
      <c r="I28" s="66" t="s">
        <v>109</v>
      </c>
      <c r="J28" s="14">
        <v>0.3</v>
      </c>
      <c r="K28" s="138">
        <v>0</v>
      </c>
      <c r="L28" s="134">
        <v>3</v>
      </c>
      <c r="M28" s="139">
        <v>13</v>
      </c>
      <c r="N28" s="139">
        <v>40</v>
      </c>
      <c r="O28" s="134">
        <v>3</v>
      </c>
      <c r="P28" s="81">
        <f t="shared" si="2"/>
        <v>1</v>
      </c>
      <c r="Q28" s="210">
        <f t="shared" si="0"/>
        <v>0.1</v>
      </c>
      <c r="R28" s="336"/>
      <c r="S28" s="180" t="s">
        <v>441</v>
      </c>
      <c r="T28" s="85">
        <v>1</v>
      </c>
    </row>
    <row r="29" spans="1:20" ht="82.15" customHeight="1" x14ac:dyDescent="0.25">
      <c r="A29" s="11" t="s">
        <v>104</v>
      </c>
      <c r="B29" s="11" t="s">
        <v>142</v>
      </c>
      <c r="C29" s="35">
        <v>1</v>
      </c>
      <c r="D29" s="35">
        <v>1</v>
      </c>
      <c r="E29" s="12" t="s">
        <v>143</v>
      </c>
      <c r="F29" s="26" t="s">
        <v>85</v>
      </c>
      <c r="G29" s="23" t="s">
        <v>144</v>
      </c>
      <c r="H29" s="23" t="s">
        <v>40</v>
      </c>
      <c r="I29" s="12" t="s">
        <v>102</v>
      </c>
      <c r="J29" s="12">
        <v>11</v>
      </c>
      <c r="K29" s="12">
        <v>2</v>
      </c>
      <c r="L29" s="12">
        <v>5</v>
      </c>
      <c r="M29" s="12">
        <v>8</v>
      </c>
      <c r="N29" s="12">
        <v>11</v>
      </c>
      <c r="O29" s="12">
        <v>7</v>
      </c>
      <c r="P29" s="81">
        <f t="shared" si="2"/>
        <v>1.4</v>
      </c>
      <c r="Q29" s="210">
        <f t="shared" si="0"/>
        <v>1</v>
      </c>
      <c r="R29" s="186">
        <v>1</v>
      </c>
      <c r="S29" s="181" t="s">
        <v>442</v>
      </c>
      <c r="T29" s="86">
        <v>1</v>
      </c>
    </row>
    <row r="30" spans="1:20" ht="82.15" customHeight="1" x14ac:dyDescent="0.25">
      <c r="A30" s="11" t="s">
        <v>104</v>
      </c>
      <c r="B30" s="11" t="s">
        <v>145</v>
      </c>
      <c r="C30" s="299">
        <v>1</v>
      </c>
      <c r="D30" s="35">
        <v>0.33</v>
      </c>
      <c r="E30" s="12" t="s">
        <v>147</v>
      </c>
      <c r="F30" s="26" t="s">
        <v>38</v>
      </c>
      <c r="G30" s="12" t="s">
        <v>148</v>
      </c>
      <c r="H30" s="23" t="s">
        <v>40</v>
      </c>
      <c r="I30" s="12" t="s">
        <v>109</v>
      </c>
      <c r="J30" s="14">
        <v>1</v>
      </c>
      <c r="K30" s="14">
        <v>0.1</v>
      </c>
      <c r="L30" s="14">
        <v>0.4</v>
      </c>
      <c r="M30" s="14">
        <v>0.7</v>
      </c>
      <c r="N30" s="14">
        <v>1</v>
      </c>
      <c r="O30" s="135">
        <v>0.4</v>
      </c>
      <c r="P30" s="81">
        <f t="shared" si="2"/>
        <v>1</v>
      </c>
      <c r="Q30" s="210">
        <f t="shared" si="0"/>
        <v>0.33</v>
      </c>
      <c r="R30" s="297">
        <f>SUM(Q30:Q32)</f>
        <v>1</v>
      </c>
      <c r="S30" s="187" t="s">
        <v>443</v>
      </c>
      <c r="T30" s="86">
        <v>1</v>
      </c>
    </row>
    <row r="31" spans="1:20" ht="82.15" customHeight="1" x14ac:dyDescent="0.25">
      <c r="A31" s="11" t="s">
        <v>104</v>
      </c>
      <c r="B31" s="11" t="s">
        <v>145</v>
      </c>
      <c r="C31" s="300"/>
      <c r="D31" s="35">
        <v>0.33</v>
      </c>
      <c r="E31" s="12" t="s">
        <v>151</v>
      </c>
      <c r="F31" s="26" t="s">
        <v>38</v>
      </c>
      <c r="G31" s="12" t="s">
        <v>152</v>
      </c>
      <c r="H31" s="23" t="s">
        <v>40</v>
      </c>
      <c r="I31" s="12" t="s">
        <v>109</v>
      </c>
      <c r="J31" s="14">
        <v>1</v>
      </c>
      <c r="K31" s="14">
        <v>0.1</v>
      </c>
      <c r="L31" s="14">
        <v>0.4</v>
      </c>
      <c r="M31" s="14">
        <v>0.7</v>
      </c>
      <c r="N31" s="14">
        <v>1</v>
      </c>
      <c r="O31" s="135">
        <v>0.4</v>
      </c>
      <c r="P31" s="81">
        <f t="shared" si="2"/>
        <v>1</v>
      </c>
      <c r="Q31" s="210">
        <f t="shared" si="0"/>
        <v>0.33</v>
      </c>
      <c r="R31" s="297"/>
      <c r="S31" s="187" t="s">
        <v>444</v>
      </c>
      <c r="T31" s="86">
        <v>1</v>
      </c>
    </row>
    <row r="32" spans="1:20" ht="82.15" customHeight="1" x14ac:dyDescent="0.25">
      <c r="A32" s="11" t="s">
        <v>104</v>
      </c>
      <c r="B32" s="22" t="s">
        <v>145</v>
      </c>
      <c r="C32" s="301"/>
      <c r="D32" s="35">
        <v>0.34</v>
      </c>
      <c r="E32" s="12" t="s">
        <v>154</v>
      </c>
      <c r="F32" s="26" t="s">
        <v>38</v>
      </c>
      <c r="G32" s="12" t="s">
        <v>155</v>
      </c>
      <c r="H32" s="23" t="s">
        <v>40</v>
      </c>
      <c r="I32" s="12" t="s">
        <v>109</v>
      </c>
      <c r="J32" s="14">
        <v>1</v>
      </c>
      <c r="K32" s="14">
        <v>0.1</v>
      </c>
      <c r="L32" s="14">
        <v>0.4</v>
      </c>
      <c r="M32" s="14">
        <v>0.7</v>
      </c>
      <c r="N32" s="14">
        <v>1</v>
      </c>
      <c r="O32" s="135">
        <v>0.4</v>
      </c>
      <c r="P32" s="81">
        <f t="shared" si="2"/>
        <v>1</v>
      </c>
      <c r="Q32" s="210">
        <f t="shared" si="0"/>
        <v>0.34</v>
      </c>
      <c r="R32" s="297"/>
      <c r="S32" s="188" t="s">
        <v>445</v>
      </c>
      <c r="T32" s="86">
        <v>1</v>
      </c>
    </row>
    <row r="33" spans="1:20" ht="82.15" customHeight="1" x14ac:dyDescent="0.25">
      <c r="A33" s="142" t="s">
        <v>157</v>
      </c>
      <c r="B33" s="143" t="s">
        <v>158</v>
      </c>
      <c r="C33" s="111">
        <v>1</v>
      </c>
      <c r="D33" s="35">
        <v>1</v>
      </c>
      <c r="E33" s="12" t="s">
        <v>160</v>
      </c>
      <c r="F33" s="26" t="s">
        <v>38</v>
      </c>
      <c r="G33" s="23" t="s">
        <v>161</v>
      </c>
      <c r="H33" s="23" t="s">
        <v>40</v>
      </c>
      <c r="I33" s="12" t="s">
        <v>162</v>
      </c>
      <c r="J33" s="14">
        <v>1</v>
      </c>
      <c r="K33" s="24">
        <v>0.25</v>
      </c>
      <c r="L33" s="24">
        <v>0.5</v>
      </c>
      <c r="M33" s="24">
        <v>0.75</v>
      </c>
      <c r="N33" s="24">
        <v>1</v>
      </c>
      <c r="O33" s="14">
        <v>0.5</v>
      </c>
      <c r="P33" s="81">
        <f t="shared" si="2"/>
        <v>1</v>
      </c>
      <c r="Q33" s="210">
        <f>+P33*D33</f>
        <v>1</v>
      </c>
      <c r="R33" s="126">
        <f>+Q33</f>
        <v>1</v>
      </c>
      <c r="S33" s="189" t="s">
        <v>446</v>
      </c>
      <c r="T33" s="86">
        <v>1</v>
      </c>
    </row>
    <row r="34" spans="1:20" ht="82.15" customHeight="1" x14ac:dyDescent="0.25">
      <c r="A34" s="18" t="s">
        <v>157</v>
      </c>
      <c r="B34" s="53" t="s">
        <v>163</v>
      </c>
      <c r="C34" s="299">
        <v>1</v>
      </c>
      <c r="D34" s="35">
        <v>0.5</v>
      </c>
      <c r="E34" s="12" t="s">
        <v>165</v>
      </c>
      <c r="F34" s="26" t="s">
        <v>38</v>
      </c>
      <c r="G34" s="23" t="s">
        <v>166</v>
      </c>
      <c r="H34" s="23" t="s">
        <v>40</v>
      </c>
      <c r="I34" s="12" t="s">
        <v>162</v>
      </c>
      <c r="J34" s="14">
        <v>1</v>
      </c>
      <c r="K34" s="24">
        <v>0.2</v>
      </c>
      <c r="L34" s="24">
        <v>0.6</v>
      </c>
      <c r="M34" s="24">
        <v>1</v>
      </c>
      <c r="N34" s="24"/>
      <c r="O34" s="135">
        <v>0.6</v>
      </c>
      <c r="P34" s="81">
        <f t="shared" si="2"/>
        <v>1</v>
      </c>
      <c r="Q34" s="210">
        <f t="shared" si="0"/>
        <v>0.5</v>
      </c>
      <c r="R34" s="302">
        <f>+Q34+Q35</f>
        <v>0.95</v>
      </c>
      <c r="S34" s="179" t="s">
        <v>447</v>
      </c>
      <c r="T34" s="86">
        <v>1</v>
      </c>
    </row>
    <row r="35" spans="1:20" ht="82.15" customHeight="1" x14ac:dyDescent="0.25">
      <c r="A35" s="11" t="s">
        <v>157</v>
      </c>
      <c r="B35" s="11" t="s">
        <v>163</v>
      </c>
      <c r="C35" s="301"/>
      <c r="D35" s="35">
        <v>0.5</v>
      </c>
      <c r="E35" s="12" t="s">
        <v>168</v>
      </c>
      <c r="F35" s="26" t="s">
        <v>38</v>
      </c>
      <c r="G35" s="23" t="s">
        <v>169</v>
      </c>
      <c r="H35" s="23" t="s">
        <v>40</v>
      </c>
      <c r="I35" s="12" t="s">
        <v>162</v>
      </c>
      <c r="J35" s="14">
        <v>1</v>
      </c>
      <c r="K35" s="24">
        <v>0.5</v>
      </c>
      <c r="L35" s="24">
        <v>1</v>
      </c>
      <c r="M35" s="24"/>
      <c r="N35" s="24"/>
      <c r="O35" s="135">
        <v>0.9</v>
      </c>
      <c r="P35" s="81">
        <f t="shared" si="2"/>
        <v>0.9</v>
      </c>
      <c r="Q35" s="210">
        <f t="shared" si="0"/>
        <v>0.45</v>
      </c>
      <c r="R35" s="302"/>
      <c r="S35" s="179" t="s">
        <v>448</v>
      </c>
      <c r="T35" s="86">
        <v>0.9</v>
      </c>
    </row>
    <row r="36" spans="1:20" ht="82.15" customHeight="1" x14ac:dyDescent="0.25">
      <c r="A36" s="13" t="s">
        <v>157</v>
      </c>
      <c r="B36" s="13" t="s">
        <v>171</v>
      </c>
      <c r="C36" s="42">
        <v>1</v>
      </c>
      <c r="D36" s="35">
        <v>1</v>
      </c>
      <c r="E36" s="26" t="s">
        <v>173</v>
      </c>
      <c r="F36" s="26" t="s">
        <v>38</v>
      </c>
      <c r="G36" s="26" t="s">
        <v>174</v>
      </c>
      <c r="H36" s="23" t="s">
        <v>40</v>
      </c>
      <c r="I36" s="12" t="s">
        <v>162</v>
      </c>
      <c r="J36" s="14">
        <v>1</v>
      </c>
      <c r="K36" s="27">
        <v>0.2</v>
      </c>
      <c r="L36" s="27">
        <v>0.6</v>
      </c>
      <c r="M36" s="27">
        <v>1</v>
      </c>
      <c r="N36" s="14"/>
      <c r="O36" s="14">
        <v>0.55000000000000004</v>
      </c>
      <c r="P36" s="81">
        <f t="shared" si="2"/>
        <v>0.91666666666666674</v>
      </c>
      <c r="Q36" s="210">
        <f t="shared" si="0"/>
        <v>0.92</v>
      </c>
      <c r="R36" s="127">
        <f>+Q36</f>
        <v>0.92</v>
      </c>
      <c r="S36" s="179" t="s">
        <v>449</v>
      </c>
      <c r="T36" s="86">
        <v>0.92</v>
      </c>
    </row>
    <row r="37" spans="1:20" ht="82.15" customHeight="1" x14ac:dyDescent="0.25">
      <c r="A37" s="11" t="s">
        <v>157</v>
      </c>
      <c r="B37" s="11" t="s">
        <v>176</v>
      </c>
      <c r="C37" s="42">
        <v>1</v>
      </c>
      <c r="D37" s="35">
        <v>1</v>
      </c>
      <c r="E37" s="12" t="s">
        <v>178</v>
      </c>
      <c r="F37" s="26" t="s">
        <v>38</v>
      </c>
      <c r="G37" s="23" t="s">
        <v>179</v>
      </c>
      <c r="H37" s="23" t="s">
        <v>40</v>
      </c>
      <c r="I37" s="12" t="s">
        <v>162</v>
      </c>
      <c r="J37" s="14">
        <v>1</v>
      </c>
      <c r="K37" s="24">
        <v>0.25</v>
      </c>
      <c r="L37" s="24">
        <v>0.5</v>
      </c>
      <c r="M37" s="24">
        <v>0.75</v>
      </c>
      <c r="N37" s="24">
        <v>1</v>
      </c>
      <c r="O37" s="14">
        <v>0.5</v>
      </c>
      <c r="P37" s="81">
        <f t="shared" si="2"/>
        <v>1</v>
      </c>
      <c r="Q37" s="210">
        <f t="shared" si="0"/>
        <v>1</v>
      </c>
      <c r="R37" s="126">
        <v>1</v>
      </c>
      <c r="S37" s="179" t="s">
        <v>450</v>
      </c>
      <c r="T37" s="86">
        <v>1</v>
      </c>
    </row>
    <row r="38" spans="1:20" ht="82.15" customHeight="1" x14ac:dyDescent="0.25">
      <c r="A38" s="13" t="s">
        <v>157</v>
      </c>
      <c r="B38" s="13" t="s">
        <v>180</v>
      </c>
      <c r="C38" s="42">
        <v>1</v>
      </c>
      <c r="D38" s="35">
        <v>1</v>
      </c>
      <c r="E38" s="29" t="s">
        <v>181</v>
      </c>
      <c r="F38" s="26" t="s">
        <v>38</v>
      </c>
      <c r="G38" s="29" t="s">
        <v>182</v>
      </c>
      <c r="H38" s="23" t="s">
        <v>40</v>
      </c>
      <c r="I38" s="12" t="s">
        <v>162</v>
      </c>
      <c r="J38" s="14">
        <v>1</v>
      </c>
      <c r="K38" s="14"/>
      <c r="L38" s="64">
        <v>0.2</v>
      </c>
      <c r="M38" s="64">
        <v>0.6</v>
      </c>
      <c r="N38" s="64">
        <v>1</v>
      </c>
      <c r="O38" s="14">
        <v>0.2</v>
      </c>
      <c r="P38" s="81">
        <f t="shared" si="2"/>
        <v>1</v>
      </c>
      <c r="Q38" s="210">
        <f t="shared" si="0"/>
        <v>1</v>
      </c>
      <c r="R38" s="126">
        <f>+Q38</f>
        <v>1</v>
      </c>
      <c r="S38" s="190" t="s">
        <v>451</v>
      </c>
      <c r="T38" s="85">
        <v>1</v>
      </c>
    </row>
    <row r="39" spans="1:20" ht="82.15" customHeight="1" x14ac:dyDescent="0.25">
      <c r="A39" s="11" t="s">
        <v>183</v>
      </c>
      <c r="B39" s="11" t="s">
        <v>184</v>
      </c>
      <c r="C39" s="67">
        <v>1</v>
      </c>
      <c r="D39" s="35">
        <v>1</v>
      </c>
      <c r="E39" s="12" t="s">
        <v>186</v>
      </c>
      <c r="F39" s="26" t="s">
        <v>85</v>
      </c>
      <c r="G39" s="23" t="s">
        <v>187</v>
      </c>
      <c r="H39" s="23" t="s">
        <v>40</v>
      </c>
      <c r="I39" s="12" t="s">
        <v>102</v>
      </c>
      <c r="J39" s="14">
        <v>1</v>
      </c>
      <c r="K39" s="68">
        <v>0.1</v>
      </c>
      <c r="L39" s="68">
        <v>0.5</v>
      </c>
      <c r="M39" s="68">
        <v>0.75</v>
      </c>
      <c r="N39" s="68">
        <v>1</v>
      </c>
      <c r="O39" s="14">
        <v>0</v>
      </c>
      <c r="P39" s="81">
        <f t="shared" si="2"/>
        <v>0</v>
      </c>
      <c r="Q39" s="210">
        <f t="shared" si="0"/>
        <v>0</v>
      </c>
      <c r="R39" s="191">
        <v>0</v>
      </c>
      <c r="S39" s="192" t="s">
        <v>452</v>
      </c>
      <c r="T39" s="86">
        <v>0</v>
      </c>
    </row>
    <row r="40" spans="1:20" ht="82.15" customHeight="1" x14ac:dyDescent="0.25">
      <c r="A40" s="11" t="s">
        <v>183</v>
      </c>
      <c r="B40" s="11" t="s">
        <v>188</v>
      </c>
      <c r="C40" s="299">
        <v>1</v>
      </c>
      <c r="D40" s="35">
        <v>0.13</v>
      </c>
      <c r="E40" s="12" t="s">
        <v>189</v>
      </c>
      <c r="F40" s="26" t="s">
        <v>38</v>
      </c>
      <c r="G40" s="23" t="s">
        <v>190</v>
      </c>
      <c r="H40" s="23" t="s">
        <v>40</v>
      </c>
      <c r="I40" s="12" t="s">
        <v>102</v>
      </c>
      <c r="J40" s="24">
        <v>1</v>
      </c>
      <c r="K40" s="24">
        <v>1</v>
      </c>
      <c r="L40" s="24">
        <v>1</v>
      </c>
      <c r="M40" s="24">
        <v>1</v>
      </c>
      <c r="N40" s="24">
        <v>1</v>
      </c>
      <c r="O40" s="135">
        <v>1</v>
      </c>
      <c r="P40" s="81">
        <f t="shared" si="2"/>
        <v>1</v>
      </c>
      <c r="Q40" s="210">
        <f t="shared" si="0"/>
        <v>0.13</v>
      </c>
      <c r="R40" s="302">
        <f>SUM(Q40:Q47)</f>
        <v>0.93856200000000001</v>
      </c>
      <c r="S40" s="193" t="s">
        <v>453</v>
      </c>
      <c r="T40" s="86">
        <v>1</v>
      </c>
    </row>
    <row r="41" spans="1:20" ht="82.15" customHeight="1" x14ac:dyDescent="0.25">
      <c r="A41" s="11" t="s">
        <v>183</v>
      </c>
      <c r="B41" s="11" t="s">
        <v>188</v>
      </c>
      <c r="C41" s="300"/>
      <c r="D41" s="35">
        <v>0.12</v>
      </c>
      <c r="E41" s="12" t="s">
        <v>193</v>
      </c>
      <c r="F41" s="26" t="s">
        <v>85</v>
      </c>
      <c r="G41" s="23" t="s">
        <v>194</v>
      </c>
      <c r="H41" s="23" t="s">
        <v>40</v>
      </c>
      <c r="I41" s="12" t="s">
        <v>102</v>
      </c>
      <c r="J41" s="23">
        <v>12</v>
      </c>
      <c r="K41" s="23">
        <v>3</v>
      </c>
      <c r="L41" s="23">
        <v>6</v>
      </c>
      <c r="M41" s="23">
        <v>9</v>
      </c>
      <c r="N41" s="23">
        <v>12</v>
      </c>
      <c r="O41" s="134">
        <v>6</v>
      </c>
      <c r="P41" s="81">
        <f t="shared" si="2"/>
        <v>1</v>
      </c>
      <c r="Q41" s="210">
        <f t="shared" si="0"/>
        <v>0.12</v>
      </c>
      <c r="R41" s="302"/>
      <c r="S41" s="193" t="s">
        <v>454</v>
      </c>
      <c r="T41" s="86">
        <v>1</v>
      </c>
    </row>
    <row r="42" spans="1:20" ht="82.15" customHeight="1" x14ac:dyDescent="0.25">
      <c r="A42" s="11" t="s">
        <v>183</v>
      </c>
      <c r="B42" s="11" t="s">
        <v>188</v>
      </c>
      <c r="C42" s="300"/>
      <c r="D42" s="35">
        <v>0.12</v>
      </c>
      <c r="E42" s="12" t="s">
        <v>197</v>
      </c>
      <c r="F42" s="26" t="s">
        <v>85</v>
      </c>
      <c r="G42" s="23" t="s">
        <v>198</v>
      </c>
      <c r="H42" s="23" t="s">
        <v>40</v>
      </c>
      <c r="I42" s="12" t="s">
        <v>102</v>
      </c>
      <c r="J42" s="23">
        <v>2</v>
      </c>
      <c r="K42" s="69">
        <v>0</v>
      </c>
      <c r="L42" s="69">
        <v>1</v>
      </c>
      <c r="M42" s="69">
        <v>0</v>
      </c>
      <c r="N42" s="69">
        <v>2</v>
      </c>
      <c r="O42" s="134">
        <v>1</v>
      </c>
      <c r="P42" s="81">
        <f t="shared" si="2"/>
        <v>1</v>
      </c>
      <c r="Q42" s="210">
        <f t="shared" si="0"/>
        <v>0.12</v>
      </c>
      <c r="R42" s="302"/>
      <c r="S42" s="179" t="s">
        <v>455</v>
      </c>
      <c r="T42" s="85">
        <v>1</v>
      </c>
    </row>
    <row r="43" spans="1:20" ht="82.15" customHeight="1" x14ac:dyDescent="0.25">
      <c r="A43" s="11" t="s">
        <v>183</v>
      </c>
      <c r="B43" s="11" t="s">
        <v>188</v>
      </c>
      <c r="C43" s="300"/>
      <c r="D43" s="35">
        <v>0.12</v>
      </c>
      <c r="E43" s="12" t="s">
        <v>201</v>
      </c>
      <c r="F43" s="26" t="s">
        <v>85</v>
      </c>
      <c r="G43" s="23" t="s">
        <v>194</v>
      </c>
      <c r="H43" s="23" t="s">
        <v>40</v>
      </c>
      <c r="I43" s="12" t="s">
        <v>102</v>
      </c>
      <c r="J43" s="23">
        <v>12</v>
      </c>
      <c r="K43" s="69">
        <v>3</v>
      </c>
      <c r="L43" s="69">
        <v>6</v>
      </c>
      <c r="M43" s="69">
        <v>9</v>
      </c>
      <c r="N43" s="69">
        <v>12</v>
      </c>
      <c r="O43" s="134">
        <v>6</v>
      </c>
      <c r="P43" s="81">
        <f t="shared" si="2"/>
        <v>1</v>
      </c>
      <c r="Q43" s="210">
        <f t="shared" si="0"/>
        <v>0.12</v>
      </c>
      <c r="R43" s="302"/>
      <c r="S43" s="179" t="s">
        <v>456</v>
      </c>
      <c r="T43" s="86">
        <v>1</v>
      </c>
    </row>
    <row r="44" spans="1:20" ht="82.15" customHeight="1" x14ac:dyDescent="0.25">
      <c r="A44" s="11" t="s">
        <v>183</v>
      </c>
      <c r="B44" s="11" t="s">
        <v>188</v>
      </c>
      <c r="C44" s="300"/>
      <c r="D44" s="35">
        <v>0.12</v>
      </c>
      <c r="E44" s="12" t="s">
        <v>203</v>
      </c>
      <c r="F44" s="26" t="s">
        <v>85</v>
      </c>
      <c r="G44" s="23" t="s">
        <v>204</v>
      </c>
      <c r="H44" s="23" t="s">
        <v>40</v>
      </c>
      <c r="I44" s="12" t="s">
        <v>102</v>
      </c>
      <c r="J44" s="23">
        <v>12</v>
      </c>
      <c r="K44" s="69">
        <v>3</v>
      </c>
      <c r="L44" s="69">
        <v>6</v>
      </c>
      <c r="M44" s="69">
        <v>9</v>
      </c>
      <c r="N44" s="69">
        <v>12</v>
      </c>
      <c r="O44" s="134">
        <v>6</v>
      </c>
      <c r="P44" s="81">
        <f t="shared" si="2"/>
        <v>1</v>
      </c>
      <c r="Q44" s="210">
        <f t="shared" si="0"/>
        <v>0.12</v>
      </c>
      <c r="R44" s="302"/>
      <c r="S44" s="179" t="s">
        <v>457</v>
      </c>
      <c r="T44" s="86">
        <v>1</v>
      </c>
    </row>
    <row r="45" spans="1:20" ht="82.15" customHeight="1" x14ac:dyDescent="0.25">
      <c r="A45" s="11" t="s">
        <v>183</v>
      </c>
      <c r="B45" s="11" t="s">
        <v>188</v>
      </c>
      <c r="C45" s="300"/>
      <c r="D45" s="35">
        <v>0.13</v>
      </c>
      <c r="E45" s="12" t="s">
        <v>206</v>
      </c>
      <c r="F45" s="26" t="s">
        <v>85</v>
      </c>
      <c r="G45" s="23" t="s">
        <v>204</v>
      </c>
      <c r="H45" s="23" t="s">
        <v>40</v>
      </c>
      <c r="I45" s="12" t="s">
        <v>102</v>
      </c>
      <c r="J45" s="23">
        <v>12</v>
      </c>
      <c r="K45" s="23">
        <v>3</v>
      </c>
      <c r="L45" s="23">
        <v>6</v>
      </c>
      <c r="M45" s="23">
        <v>9</v>
      </c>
      <c r="N45" s="23">
        <v>12</v>
      </c>
      <c r="O45" s="134">
        <v>6</v>
      </c>
      <c r="P45" s="81">
        <f t="shared" si="2"/>
        <v>1</v>
      </c>
      <c r="Q45" s="210">
        <f t="shared" si="0"/>
        <v>0.13</v>
      </c>
      <c r="R45" s="302"/>
      <c r="S45" s="179" t="s">
        <v>458</v>
      </c>
      <c r="T45" s="86">
        <v>1</v>
      </c>
    </row>
    <row r="46" spans="1:20" ht="82.15" customHeight="1" x14ac:dyDescent="0.25">
      <c r="A46" s="11" t="s">
        <v>183</v>
      </c>
      <c r="B46" s="11" t="s">
        <v>188</v>
      </c>
      <c r="C46" s="300"/>
      <c r="D46" s="35">
        <v>0.13</v>
      </c>
      <c r="E46" s="12" t="s">
        <v>208</v>
      </c>
      <c r="F46" s="26" t="s">
        <v>85</v>
      </c>
      <c r="G46" s="23" t="s">
        <v>209</v>
      </c>
      <c r="H46" s="23" t="s">
        <v>40</v>
      </c>
      <c r="I46" s="12" t="s">
        <v>102</v>
      </c>
      <c r="J46" s="23">
        <v>2</v>
      </c>
      <c r="K46" s="23">
        <v>0</v>
      </c>
      <c r="L46" s="23">
        <v>1</v>
      </c>
      <c r="M46" s="23">
        <v>0</v>
      </c>
      <c r="N46" s="23">
        <v>2</v>
      </c>
      <c r="O46" s="134">
        <v>1</v>
      </c>
      <c r="P46" s="81">
        <f t="shared" si="2"/>
        <v>1</v>
      </c>
      <c r="Q46" s="210">
        <f t="shared" si="0"/>
        <v>0.13</v>
      </c>
      <c r="R46" s="302"/>
      <c r="S46" s="179" t="s">
        <v>459</v>
      </c>
      <c r="T46" s="85">
        <v>1</v>
      </c>
    </row>
    <row r="47" spans="1:20" ht="82.15" customHeight="1" x14ac:dyDescent="0.25">
      <c r="A47" s="11" t="s">
        <v>183</v>
      </c>
      <c r="B47" s="11" t="s">
        <v>188</v>
      </c>
      <c r="C47" s="301"/>
      <c r="D47" s="35">
        <v>0.13</v>
      </c>
      <c r="E47" s="12" t="s">
        <v>212</v>
      </c>
      <c r="F47" s="26" t="s">
        <v>85</v>
      </c>
      <c r="G47" s="23" t="s">
        <v>213</v>
      </c>
      <c r="H47" s="23" t="s">
        <v>40</v>
      </c>
      <c r="I47" s="12" t="s">
        <v>102</v>
      </c>
      <c r="J47" s="27" t="s">
        <v>214</v>
      </c>
      <c r="K47" s="57">
        <v>0.5</v>
      </c>
      <c r="L47" s="57">
        <v>0.5</v>
      </c>
      <c r="M47" s="57">
        <v>0.5</v>
      </c>
      <c r="N47" s="57">
        <v>0.5</v>
      </c>
      <c r="O47" s="148">
        <v>0.5</v>
      </c>
      <c r="P47" s="81">
        <f t="shared" si="2"/>
        <v>1</v>
      </c>
      <c r="Q47" s="210">
        <f t="shared" si="0"/>
        <v>6.8561999999999998E-2</v>
      </c>
      <c r="R47" s="302"/>
      <c r="S47" s="194" t="s">
        <v>460</v>
      </c>
      <c r="T47" s="86">
        <v>0.52739999999999998</v>
      </c>
    </row>
    <row r="48" spans="1:20" ht="82.15" customHeight="1" x14ac:dyDescent="0.25">
      <c r="A48" s="11" t="s">
        <v>183</v>
      </c>
      <c r="B48" s="11" t="s">
        <v>215</v>
      </c>
      <c r="C48" s="299">
        <v>1</v>
      </c>
      <c r="D48" s="35">
        <v>0.5</v>
      </c>
      <c r="E48" s="12" t="s">
        <v>217</v>
      </c>
      <c r="F48" s="26" t="s">
        <v>85</v>
      </c>
      <c r="G48" s="23" t="s">
        <v>127</v>
      </c>
      <c r="H48" s="23" t="s">
        <v>40</v>
      </c>
      <c r="I48" s="12" t="s">
        <v>102</v>
      </c>
      <c r="J48" s="23">
        <v>2</v>
      </c>
      <c r="K48" s="23">
        <v>1</v>
      </c>
      <c r="L48" s="23">
        <v>2</v>
      </c>
      <c r="M48" s="23"/>
      <c r="N48" s="23"/>
      <c r="O48" s="134">
        <v>2</v>
      </c>
      <c r="P48" s="81">
        <f t="shared" si="2"/>
        <v>1</v>
      </c>
      <c r="Q48" s="210">
        <f t="shared" si="0"/>
        <v>0.5</v>
      </c>
      <c r="R48" s="297">
        <v>1</v>
      </c>
      <c r="S48" s="193" t="s">
        <v>461</v>
      </c>
      <c r="T48" s="86">
        <v>1</v>
      </c>
    </row>
    <row r="49" spans="1:23" ht="82.15" customHeight="1" x14ac:dyDescent="0.25">
      <c r="A49" s="11" t="s">
        <v>183</v>
      </c>
      <c r="B49" s="11" t="s">
        <v>215</v>
      </c>
      <c r="C49" s="301"/>
      <c r="D49" s="35">
        <v>0.5</v>
      </c>
      <c r="E49" s="26" t="s">
        <v>220</v>
      </c>
      <c r="F49" s="26" t="s">
        <v>85</v>
      </c>
      <c r="G49" s="23" t="s">
        <v>221</v>
      </c>
      <c r="H49" s="23" t="s">
        <v>40</v>
      </c>
      <c r="I49" s="12" t="s">
        <v>102</v>
      </c>
      <c r="J49" s="23">
        <v>2</v>
      </c>
      <c r="K49" s="23"/>
      <c r="L49" s="23">
        <v>1</v>
      </c>
      <c r="M49" s="23"/>
      <c r="N49" s="23">
        <v>2</v>
      </c>
      <c r="O49" s="134">
        <v>1</v>
      </c>
      <c r="P49" s="81">
        <f t="shared" si="2"/>
        <v>1</v>
      </c>
      <c r="Q49" s="210">
        <f t="shared" si="0"/>
        <v>0.5</v>
      </c>
      <c r="R49" s="297"/>
      <c r="S49" s="179" t="s">
        <v>462</v>
      </c>
      <c r="T49" s="85">
        <v>1</v>
      </c>
    </row>
    <row r="50" spans="1:23" ht="82.15" customHeight="1" x14ac:dyDescent="0.25">
      <c r="A50" s="11" t="s">
        <v>183</v>
      </c>
      <c r="B50" s="11" t="s">
        <v>223</v>
      </c>
      <c r="C50" s="42">
        <v>1</v>
      </c>
      <c r="D50" s="35">
        <v>1</v>
      </c>
      <c r="E50" s="12" t="s">
        <v>224</v>
      </c>
      <c r="F50" s="26" t="s">
        <v>38</v>
      </c>
      <c r="G50" s="12" t="s">
        <v>225</v>
      </c>
      <c r="H50" s="23" t="s">
        <v>40</v>
      </c>
      <c r="I50" s="12" t="s">
        <v>226</v>
      </c>
      <c r="J50" s="23">
        <v>1</v>
      </c>
      <c r="K50" s="23"/>
      <c r="L50" s="23">
        <v>1</v>
      </c>
      <c r="M50" s="23"/>
      <c r="N50" s="23"/>
      <c r="O50" s="134">
        <v>1</v>
      </c>
      <c r="P50" s="81">
        <f t="shared" si="2"/>
        <v>1</v>
      </c>
      <c r="Q50" s="210">
        <f t="shared" si="0"/>
        <v>1</v>
      </c>
      <c r="R50" s="126">
        <f>+Q50</f>
        <v>1</v>
      </c>
      <c r="S50" s="195" t="s">
        <v>463</v>
      </c>
      <c r="T50" s="85">
        <v>1</v>
      </c>
    </row>
    <row r="51" spans="1:23" ht="82.15" customHeight="1" x14ac:dyDescent="0.25">
      <c r="A51" s="50" t="s">
        <v>228</v>
      </c>
      <c r="B51" s="51" t="s">
        <v>229</v>
      </c>
      <c r="C51" s="42" t="s">
        <v>230</v>
      </c>
      <c r="D51" s="35" t="s">
        <v>232</v>
      </c>
      <c r="E51" s="35" t="s">
        <v>232</v>
      </c>
      <c r="F51" s="35" t="s">
        <v>232</v>
      </c>
      <c r="G51" s="35" t="s">
        <v>232</v>
      </c>
      <c r="H51" s="35" t="s">
        <v>232</v>
      </c>
      <c r="I51" s="35" t="s">
        <v>232</v>
      </c>
      <c r="J51" s="35" t="s">
        <v>232</v>
      </c>
      <c r="K51" s="35" t="s">
        <v>232</v>
      </c>
      <c r="L51" s="35" t="s">
        <v>232</v>
      </c>
      <c r="M51" s="35" t="s">
        <v>232</v>
      </c>
      <c r="N51" s="35" t="s">
        <v>232</v>
      </c>
      <c r="O51" s="35" t="s">
        <v>232</v>
      </c>
      <c r="P51" s="81" t="e">
        <f t="shared" si="2"/>
        <v>#VALUE!</v>
      </c>
      <c r="Q51" s="210" t="e">
        <f t="shared" si="0"/>
        <v>#VALUE!</v>
      </c>
      <c r="R51" s="110" t="s">
        <v>233</v>
      </c>
      <c r="S51" s="110" t="s">
        <v>234</v>
      </c>
      <c r="T51" s="85" t="s">
        <v>235</v>
      </c>
    </row>
    <row r="52" spans="1:23" ht="82.15" customHeight="1" x14ac:dyDescent="0.25">
      <c r="A52" s="18" t="s">
        <v>228</v>
      </c>
      <c r="B52" s="18" t="s">
        <v>236</v>
      </c>
      <c r="C52" s="299">
        <v>1</v>
      </c>
      <c r="D52" s="35"/>
      <c r="E52" s="12" t="s">
        <v>238</v>
      </c>
      <c r="F52" s="26" t="s">
        <v>38</v>
      </c>
      <c r="G52" s="23" t="s">
        <v>239</v>
      </c>
      <c r="H52" s="23" t="s">
        <v>40</v>
      </c>
      <c r="I52" s="26" t="s">
        <v>240</v>
      </c>
      <c r="J52" s="23">
        <v>2</v>
      </c>
      <c r="K52" s="26">
        <v>1</v>
      </c>
      <c r="L52" s="26"/>
      <c r="M52" s="26">
        <v>2</v>
      </c>
      <c r="N52" s="26"/>
      <c r="O52" s="134"/>
      <c r="P52" s="81" t="s">
        <v>50</v>
      </c>
      <c r="Q52" s="210"/>
      <c r="R52" s="336">
        <v>0.98860000000000003</v>
      </c>
      <c r="S52" s="179" t="s">
        <v>464</v>
      </c>
      <c r="T52" s="86" t="s">
        <v>50</v>
      </c>
    </row>
    <row r="53" spans="1:23" ht="82.15" customHeight="1" x14ac:dyDescent="0.25">
      <c r="A53" s="18" t="s">
        <v>228</v>
      </c>
      <c r="B53" s="18" t="s">
        <v>236</v>
      </c>
      <c r="C53" s="306"/>
      <c r="D53" s="35">
        <v>0.06</v>
      </c>
      <c r="E53" s="26" t="s">
        <v>243</v>
      </c>
      <c r="F53" s="31" t="s">
        <v>85</v>
      </c>
      <c r="G53" s="26" t="s">
        <v>244</v>
      </c>
      <c r="H53" s="23" t="s">
        <v>40</v>
      </c>
      <c r="I53" s="26" t="s">
        <v>240</v>
      </c>
      <c r="J53" s="26">
        <v>12</v>
      </c>
      <c r="K53" s="26">
        <v>3</v>
      </c>
      <c r="L53" s="26">
        <v>6</v>
      </c>
      <c r="M53" s="26">
        <v>9</v>
      </c>
      <c r="N53" s="26">
        <v>12</v>
      </c>
      <c r="O53" s="132">
        <v>6</v>
      </c>
      <c r="P53" s="81">
        <f t="shared" si="2"/>
        <v>1</v>
      </c>
      <c r="Q53" s="210">
        <f t="shared" si="0"/>
        <v>0.06</v>
      </c>
      <c r="R53" s="336"/>
      <c r="S53" s="192" t="s">
        <v>465</v>
      </c>
      <c r="T53" s="86">
        <v>1</v>
      </c>
      <c r="W53">
        <v>88</v>
      </c>
    </row>
    <row r="54" spans="1:23" ht="82.15" customHeight="1" x14ac:dyDescent="0.25">
      <c r="A54" s="26" t="s">
        <v>228</v>
      </c>
      <c r="B54" s="18" t="s">
        <v>236</v>
      </c>
      <c r="C54" s="306"/>
      <c r="D54" s="35">
        <v>0.06</v>
      </c>
      <c r="E54" s="26" t="s">
        <v>247</v>
      </c>
      <c r="F54" s="31" t="s">
        <v>85</v>
      </c>
      <c r="G54" s="26" t="s">
        <v>248</v>
      </c>
      <c r="H54" s="23" t="s">
        <v>40</v>
      </c>
      <c r="I54" s="26" t="s">
        <v>240</v>
      </c>
      <c r="J54" s="26">
        <v>4</v>
      </c>
      <c r="K54" s="26">
        <v>1</v>
      </c>
      <c r="L54" s="26">
        <v>2</v>
      </c>
      <c r="M54" s="26">
        <v>3</v>
      </c>
      <c r="N54" s="26">
        <v>4</v>
      </c>
      <c r="O54" s="132">
        <v>2</v>
      </c>
      <c r="P54" s="81">
        <f t="shared" si="2"/>
        <v>1</v>
      </c>
      <c r="Q54" s="210">
        <f t="shared" si="0"/>
        <v>0.06</v>
      </c>
      <c r="R54" s="336"/>
      <c r="S54" s="192" t="s">
        <v>466</v>
      </c>
      <c r="T54" s="86">
        <v>1</v>
      </c>
      <c r="W54">
        <v>87</v>
      </c>
    </row>
    <row r="55" spans="1:23" ht="82.15" customHeight="1" x14ac:dyDescent="0.25">
      <c r="A55" s="33" t="s">
        <v>228</v>
      </c>
      <c r="B55" s="18" t="s">
        <v>236</v>
      </c>
      <c r="C55" s="306"/>
      <c r="D55" s="35"/>
      <c r="E55" s="26" t="s">
        <v>251</v>
      </c>
      <c r="F55" s="31" t="s">
        <v>38</v>
      </c>
      <c r="G55" s="26" t="s">
        <v>252</v>
      </c>
      <c r="H55" s="23" t="s">
        <v>40</v>
      </c>
      <c r="I55" s="26" t="s">
        <v>240</v>
      </c>
      <c r="J55" s="26">
        <v>4</v>
      </c>
      <c r="K55" s="137">
        <v>0</v>
      </c>
      <c r="L55" s="132">
        <v>0</v>
      </c>
      <c r="M55" s="137">
        <v>2</v>
      </c>
      <c r="N55" s="137">
        <v>4</v>
      </c>
      <c r="O55" s="132"/>
      <c r="P55" s="81" t="s">
        <v>50</v>
      </c>
      <c r="Q55" s="212"/>
      <c r="R55" s="336"/>
      <c r="S55" s="181"/>
      <c r="T55" s="85" t="s">
        <v>50</v>
      </c>
      <c r="W55">
        <f>+W54/W53</f>
        <v>0.98863636363636365</v>
      </c>
    </row>
    <row r="56" spans="1:23" ht="82.15" customHeight="1" x14ac:dyDescent="0.25">
      <c r="A56" s="28" t="s">
        <v>228</v>
      </c>
      <c r="B56" s="18" t="s">
        <v>236</v>
      </c>
      <c r="C56" s="306"/>
      <c r="D56" s="35">
        <v>0.06</v>
      </c>
      <c r="E56" s="26" t="s">
        <v>255</v>
      </c>
      <c r="F56" s="31" t="s">
        <v>85</v>
      </c>
      <c r="G56" s="26" t="s">
        <v>256</v>
      </c>
      <c r="H56" s="23" t="s">
        <v>40</v>
      </c>
      <c r="I56" s="26" t="s">
        <v>240</v>
      </c>
      <c r="J56" s="27">
        <v>0.96</v>
      </c>
      <c r="K56" s="144">
        <v>0.96</v>
      </c>
      <c r="L56" s="148">
        <v>0.96</v>
      </c>
      <c r="M56" s="146">
        <v>0.96</v>
      </c>
      <c r="N56" s="146">
        <v>0.96</v>
      </c>
      <c r="O56" s="148">
        <v>1</v>
      </c>
      <c r="P56" s="81">
        <f t="shared" si="2"/>
        <v>1.0416666666666667</v>
      </c>
      <c r="Q56" s="210">
        <f t="shared" si="0"/>
        <v>0.06</v>
      </c>
      <c r="R56" s="336"/>
      <c r="S56" s="196" t="s">
        <v>467</v>
      </c>
      <c r="T56" s="86">
        <v>1</v>
      </c>
    </row>
    <row r="57" spans="1:23" ht="82.15" customHeight="1" x14ac:dyDescent="0.25">
      <c r="A57" s="28" t="s">
        <v>228</v>
      </c>
      <c r="B57" s="18" t="s">
        <v>236</v>
      </c>
      <c r="C57" s="306"/>
      <c r="D57" s="35">
        <v>0.06</v>
      </c>
      <c r="E57" s="26" t="s">
        <v>259</v>
      </c>
      <c r="F57" s="31" t="s">
        <v>85</v>
      </c>
      <c r="G57" s="26" t="s">
        <v>260</v>
      </c>
      <c r="H57" s="23" t="s">
        <v>40</v>
      </c>
      <c r="I57" s="26" t="s">
        <v>240</v>
      </c>
      <c r="J57" s="27">
        <v>0.95</v>
      </c>
      <c r="K57" s="144">
        <v>0.95</v>
      </c>
      <c r="L57" s="148">
        <v>0.95</v>
      </c>
      <c r="M57" s="146">
        <v>0.95</v>
      </c>
      <c r="N57" s="146">
        <v>0.95</v>
      </c>
      <c r="O57" s="148">
        <v>0.99</v>
      </c>
      <c r="P57" s="81">
        <f t="shared" si="2"/>
        <v>1.0421052631578949</v>
      </c>
      <c r="Q57" s="210">
        <f t="shared" si="0"/>
        <v>0.06</v>
      </c>
      <c r="R57" s="336"/>
      <c r="S57" s="196" t="s">
        <v>468</v>
      </c>
      <c r="T57" s="86">
        <v>1</v>
      </c>
    </row>
    <row r="58" spans="1:23" ht="82.15" customHeight="1" x14ac:dyDescent="0.25">
      <c r="A58" s="28" t="s">
        <v>228</v>
      </c>
      <c r="B58" s="18" t="s">
        <v>236</v>
      </c>
      <c r="C58" s="306"/>
      <c r="D58" s="35">
        <v>0.06</v>
      </c>
      <c r="E58" s="12" t="s">
        <v>262</v>
      </c>
      <c r="F58" s="82" t="s">
        <v>85</v>
      </c>
      <c r="G58" s="12" t="s">
        <v>263</v>
      </c>
      <c r="H58" s="23" t="s">
        <v>40</v>
      </c>
      <c r="I58" s="26" t="s">
        <v>240</v>
      </c>
      <c r="J58" s="14">
        <v>1</v>
      </c>
      <c r="K58" s="138">
        <v>0</v>
      </c>
      <c r="L58" s="135">
        <v>1</v>
      </c>
      <c r="M58" s="140">
        <v>1</v>
      </c>
      <c r="N58" s="140">
        <v>1</v>
      </c>
      <c r="O58" s="135">
        <v>1</v>
      </c>
      <c r="P58" s="81">
        <f t="shared" si="2"/>
        <v>1</v>
      </c>
      <c r="Q58" s="210">
        <f t="shared" si="0"/>
        <v>0.06</v>
      </c>
      <c r="R58" s="336"/>
      <c r="S58" s="197" t="s">
        <v>469</v>
      </c>
      <c r="T58" s="85">
        <v>1</v>
      </c>
    </row>
    <row r="59" spans="1:23" ht="82.15" customHeight="1" x14ac:dyDescent="0.25">
      <c r="A59" s="18" t="s">
        <v>228</v>
      </c>
      <c r="B59" s="18" t="s">
        <v>236</v>
      </c>
      <c r="C59" s="306"/>
      <c r="D59" s="35">
        <v>0.06</v>
      </c>
      <c r="E59" s="21" t="s">
        <v>265</v>
      </c>
      <c r="F59" s="82" t="s">
        <v>85</v>
      </c>
      <c r="G59" s="12" t="s">
        <v>266</v>
      </c>
      <c r="H59" s="23" t="s">
        <v>40</v>
      </c>
      <c r="I59" s="26" t="s">
        <v>240</v>
      </c>
      <c r="J59" s="12">
        <v>9</v>
      </c>
      <c r="K59" s="137">
        <v>0</v>
      </c>
      <c r="L59" s="135">
        <v>0.24</v>
      </c>
      <c r="M59" s="140">
        <v>0.47</v>
      </c>
      <c r="N59" s="140">
        <v>1</v>
      </c>
      <c r="O59" s="135">
        <v>0.24</v>
      </c>
      <c r="P59" s="81">
        <f t="shared" si="2"/>
        <v>1</v>
      </c>
      <c r="Q59" s="210">
        <f t="shared" si="0"/>
        <v>0.06</v>
      </c>
      <c r="R59" s="336"/>
      <c r="S59" s="196" t="s">
        <v>470</v>
      </c>
      <c r="T59" s="85">
        <v>1</v>
      </c>
    </row>
    <row r="60" spans="1:23" ht="82.15" customHeight="1" x14ac:dyDescent="0.25">
      <c r="A60" s="18" t="s">
        <v>228</v>
      </c>
      <c r="B60" s="18" t="s">
        <v>236</v>
      </c>
      <c r="C60" s="306"/>
      <c r="D60" s="35">
        <v>0.06</v>
      </c>
      <c r="E60" s="21" t="s">
        <v>265</v>
      </c>
      <c r="F60" s="82" t="s">
        <v>85</v>
      </c>
      <c r="G60" s="12" t="s">
        <v>268</v>
      </c>
      <c r="H60" s="23" t="s">
        <v>40</v>
      </c>
      <c r="I60" s="26" t="s">
        <v>240</v>
      </c>
      <c r="J60" s="12">
        <v>5</v>
      </c>
      <c r="K60" s="137">
        <v>0</v>
      </c>
      <c r="L60" s="149">
        <v>0.14000000000000001</v>
      </c>
      <c r="M60" s="147">
        <v>0.28999999999999998</v>
      </c>
      <c r="N60" s="147">
        <v>1</v>
      </c>
      <c r="O60" s="135">
        <v>0.14000000000000001</v>
      </c>
      <c r="P60" s="81">
        <f t="shared" si="2"/>
        <v>1</v>
      </c>
      <c r="Q60" s="210">
        <f t="shared" si="0"/>
        <v>0.06</v>
      </c>
      <c r="R60" s="336"/>
      <c r="S60" s="196" t="s">
        <v>471</v>
      </c>
      <c r="T60" s="85">
        <v>1</v>
      </c>
    </row>
    <row r="61" spans="1:23" ht="82.15" customHeight="1" x14ac:dyDescent="0.25">
      <c r="A61" s="48" t="s">
        <v>228</v>
      </c>
      <c r="B61" s="48" t="s">
        <v>236</v>
      </c>
      <c r="C61" s="306"/>
      <c r="D61" s="35">
        <v>0.06</v>
      </c>
      <c r="E61" s="26" t="s">
        <v>270</v>
      </c>
      <c r="F61" s="31" t="s">
        <v>38</v>
      </c>
      <c r="G61" s="26" t="s">
        <v>271</v>
      </c>
      <c r="H61" s="23" t="s">
        <v>40</v>
      </c>
      <c r="I61" s="26" t="s">
        <v>240</v>
      </c>
      <c r="J61" s="26">
        <v>4</v>
      </c>
      <c r="K61" s="26">
        <v>1</v>
      </c>
      <c r="L61" s="26">
        <v>2</v>
      </c>
      <c r="M61" s="26">
        <v>3</v>
      </c>
      <c r="N61" s="26">
        <v>4</v>
      </c>
      <c r="O61" s="132">
        <v>2</v>
      </c>
      <c r="P61" s="81">
        <f t="shared" si="2"/>
        <v>1</v>
      </c>
      <c r="Q61" s="212">
        <f t="shared" si="0"/>
        <v>0.06</v>
      </c>
      <c r="R61" s="336"/>
      <c r="S61" s="198" t="s">
        <v>472</v>
      </c>
      <c r="T61" s="85">
        <v>1</v>
      </c>
    </row>
    <row r="62" spans="1:23" ht="82.15" customHeight="1" x14ac:dyDescent="0.25">
      <c r="A62" s="28" t="s">
        <v>228</v>
      </c>
      <c r="B62" s="18" t="s">
        <v>236</v>
      </c>
      <c r="C62" s="306"/>
      <c r="D62" s="35">
        <v>0.05</v>
      </c>
      <c r="E62" s="26" t="s">
        <v>273</v>
      </c>
      <c r="F62" s="31" t="s">
        <v>38</v>
      </c>
      <c r="G62" s="26" t="s">
        <v>274</v>
      </c>
      <c r="H62" s="23" t="s">
        <v>40</v>
      </c>
      <c r="I62" s="26" t="s">
        <v>240</v>
      </c>
      <c r="J62" s="26">
        <v>4</v>
      </c>
      <c r="K62" s="26">
        <v>1</v>
      </c>
      <c r="L62" s="26">
        <v>2</v>
      </c>
      <c r="M62" s="26">
        <v>3</v>
      </c>
      <c r="N62" s="26">
        <v>4</v>
      </c>
      <c r="O62" s="132">
        <v>2</v>
      </c>
      <c r="P62" s="81">
        <f t="shared" si="2"/>
        <v>1</v>
      </c>
      <c r="Q62" s="210">
        <f t="shared" si="0"/>
        <v>0.05</v>
      </c>
      <c r="R62" s="336"/>
      <c r="S62" s="179" t="s">
        <v>473</v>
      </c>
      <c r="T62" s="86">
        <v>1</v>
      </c>
    </row>
    <row r="63" spans="1:23" ht="82.15" customHeight="1" x14ac:dyDescent="0.25">
      <c r="A63" s="28" t="s">
        <v>228</v>
      </c>
      <c r="B63" s="18" t="s">
        <v>236</v>
      </c>
      <c r="C63" s="306"/>
      <c r="D63" s="35">
        <v>0.06</v>
      </c>
      <c r="E63" s="26" t="s">
        <v>276</v>
      </c>
      <c r="F63" s="31" t="s">
        <v>85</v>
      </c>
      <c r="G63" s="26" t="s">
        <v>271</v>
      </c>
      <c r="H63" s="23" t="s">
        <v>40</v>
      </c>
      <c r="I63" s="26" t="s">
        <v>240</v>
      </c>
      <c r="J63" s="26">
        <v>2</v>
      </c>
      <c r="K63" s="26">
        <v>0</v>
      </c>
      <c r="L63" s="26">
        <v>1</v>
      </c>
      <c r="M63" s="26">
        <v>0</v>
      </c>
      <c r="N63" s="26">
        <v>2</v>
      </c>
      <c r="O63" s="132">
        <v>1</v>
      </c>
      <c r="P63" s="81">
        <f t="shared" si="2"/>
        <v>1</v>
      </c>
      <c r="Q63" s="210">
        <f t="shared" si="0"/>
        <v>0.06</v>
      </c>
      <c r="R63" s="336"/>
      <c r="S63" s="179" t="s">
        <v>474</v>
      </c>
      <c r="T63" s="85">
        <v>1</v>
      </c>
      <c r="V63">
        <v>88</v>
      </c>
    </row>
    <row r="64" spans="1:23" ht="82.15" customHeight="1" x14ac:dyDescent="0.25">
      <c r="A64" s="28" t="s">
        <v>228</v>
      </c>
      <c r="B64" s="18" t="s">
        <v>236</v>
      </c>
      <c r="C64" s="306"/>
      <c r="D64" s="35">
        <v>0.05</v>
      </c>
      <c r="E64" s="26" t="s">
        <v>279</v>
      </c>
      <c r="F64" s="31" t="s">
        <v>85</v>
      </c>
      <c r="G64" s="26" t="s">
        <v>280</v>
      </c>
      <c r="H64" s="23" t="s">
        <v>40</v>
      </c>
      <c r="I64" s="26" t="s">
        <v>240</v>
      </c>
      <c r="J64" s="27">
        <v>1</v>
      </c>
      <c r="K64" s="27">
        <v>1</v>
      </c>
      <c r="L64" s="27">
        <v>1</v>
      </c>
      <c r="M64" s="27">
        <v>1</v>
      </c>
      <c r="N64" s="27">
        <v>1</v>
      </c>
      <c r="O64" s="148">
        <v>1</v>
      </c>
      <c r="P64" s="81">
        <f t="shared" si="2"/>
        <v>1</v>
      </c>
      <c r="Q64" s="210">
        <f t="shared" si="0"/>
        <v>0.05</v>
      </c>
      <c r="R64" s="336"/>
      <c r="S64" s="179" t="s">
        <v>475</v>
      </c>
      <c r="T64" s="86">
        <v>1</v>
      </c>
    </row>
    <row r="65" spans="1:24" ht="82.15" customHeight="1" x14ac:dyDescent="0.25">
      <c r="A65" s="28" t="s">
        <v>228</v>
      </c>
      <c r="B65" s="18" t="s">
        <v>236</v>
      </c>
      <c r="C65" s="306"/>
      <c r="D65" s="35">
        <v>0.06</v>
      </c>
      <c r="E65" s="26" t="s">
        <v>283</v>
      </c>
      <c r="F65" s="31" t="s">
        <v>85</v>
      </c>
      <c r="G65" s="26" t="s">
        <v>284</v>
      </c>
      <c r="H65" s="23" t="s">
        <v>40</v>
      </c>
      <c r="I65" s="26" t="s">
        <v>240</v>
      </c>
      <c r="J65" s="27">
        <v>1</v>
      </c>
      <c r="K65" s="27">
        <v>1</v>
      </c>
      <c r="L65" s="27">
        <v>1</v>
      </c>
      <c r="M65" s="27">
        <v>1</v>
      </c>
      <c r="N65" s="27">
        <v>1</v>
      </c>
      <c r="O65" s="148">
        <v>0.9</v>
      </c>
      <c r="P65" s="81">
        <f t="shared" si="2"/>
        <v>0.9</v>
      </c>
      <c r="Q65" s="210">
        <f t="shared" si="0"/>
        <v>5.3999999999999999E-2</v>
      </c>
      <c r="R65" s="336"/>
      <c r="S65" s="179" t="s">
        <v>476</v>
      </c>
      <c r="T65" s="85">
        <v>0.9</v>
      </c>
    </row>
    <row r="66" spans="1:24" ht="82.15" customHeight="1" x14ac:dyDescent="0.25">
      <c r="A66" s="33" t="s">
        <v>228</v>
      </c>
      <c r="B66" s="48" t="s">
        <v>236</v>
      </c>
      <c r="C66" s="306"/>
      <c r="D66" s="35">
        <v>0.06</v>
      </c>
      <c r="E66" s="26" t="s">
        <v>286</v>
      </c>
      <c r="F66" s="31" t="s">
        <v>85</v>
      </c>
      <c r="G66" s="26" t="s">
        <v>287</v>
      </c>
      <c r="H66" s="23" t="s">
        <v>40</v>
      </c>
      <c r="I66" s="26" t="s">
        <v>240</v>
      </c>
      <c r="J66" s="27">
        <v>1</v>
      </c>
      <c r="K66" s="27">
        <v>1</v>
      </c>
      <c r="L66" s="27">
        <v>1</v>
      </c>
      <c r="M66" s="27">
        <v>1</v>
      </c>
      <c r="N66" s="27">
        <v>1</v>
      </c>
      <c r="O66" s="148">
        <v>1</v>
      </c>
      <c r="P66" s="81">
        <f t="shared" si="2"/>
        <v>1</v>
      </c>
      <c r="Q66" s="212">
        <f t="shared" si="0"/>
        <v>0.06</v>
      </c>
      <c r="R66" s="336"/>
      <c r="S66" s="198" t="s">
        <v>477</v>
      </c>
      <c r="T66" s="85">
        <v>1</v>
      </c>
    </row>
    <row r="67" spans="1:24" ht="82.15" customHeight="1" x14ac:dyDescent="0.25">
      <c r="A67" s="13" t="s">
        <v>228</v>
      </c>
      <c r="B67" s="11" t="s">
        <v>236</v>
      </c>
      <c r="C67" s="306"/>
      <c r="D67" s="35">
        <v>0.06</v>
      </c>
      <c r="E67" s="26" t="s">
        <v>270</v>
      </c>
      <c r="F67" s="31" t="s">
        <v>85</v>
      </c>
      <c r="G67" s="26" t="s">
        <v>289</v>
      </c>
      <c r="H67" s="23" t="s">
        <v>40</v>
      </c>
      <c r="I67" s="26" t="s">
        <v>240</v>
      </c>
      <c r="J67" s="26">
        <v>4</v>
      </c>
      <c r="K67" s="26">
        <v>0</v>
      </c>
      <c r="L67" s="26">
        <v>1</v>
      </c>
      <c r="M67" s="26"/>
      <c r="N67" s="26">
        <v>2</v>
      </c>
      <c r="O67" s="132">
        <v>2</v>
      </c>
      <c r="P67" s="81">
        <f t="shared" si="2"/>
        <v>2</v>
      </c>
      <c r="Q67" s="210">
        <f t="shared" si="0"/>
        <v>0.06</v>
      </c>
      <c r="R67" s="336"/>
      <c r="S67" s="181" t="s">
        <v>478</v>
      </c>
      <c r="T67" s="85">
        <v>1</v>
      </c>
    </row>
    <row r="68" spans="1:24" ht="82.15" customHeight="1" x14ac:dyDescent="0.25">
      <c r="A68" s="13" t="s">
        <v>228</v>
      </c>
      <c r="B68" s="11" t="s">
        <v>236</v>
      </c>
      <c r="C68" s="307"/>
      <c r="D68" s="35">
        <v>0.06</v>
      </c>
      <c r="E68" s="26" t="s">
        <v>291</v>
      </c>
      <c r="F68" s="31" t="s">
        <v>85</v>
      </c>
      <c r="G68" s="26" t="s">
        <v>274</v>
      </c>
      <c r="H68" s="23" t="s">
        <v>40</v>
      </c>
      <c r="I68" s="26" t="s">
        <v>240</v>
      </c>
      <c r="J68" s="26">
        <v>52</v>
      </c>
      <c r="K68" s="26">
        <v>12</v>
      </c>
      <c r="L68" s="26">
        <v>25</v>
      </c>
      <c r="M68" s="26">
        <v>38</v>
      </c>
      <c r="N68" s="26">
        <v>52</v>
      </c>
      <c r="O68" s="132">
        <v>25</v>
      </c>
      <c r="P68" s="81">
        <f t="shared" si="2"/>
        <v>1</v>
      </c>
      <c r="Q68" s="210">
        <f t="shared" si="0"/>
        <v>0.06</v>
      </c>
      <c r="R68" s="336"/>
      <c r="S68" s="181" t="s">
        <v>479</v>
      </c>
      <c r="T68" s="86">
        <v>1</v>
      </c>
    </row>
    <row r="69" spans="1:24" ht="82.15" customHeight="1" x14ac:dyDescent="0.25">
      <c r="A69" s="18" t="s">
        <v>228</v>
      </c>
      <c r="B69" s="18" t="s">
        <v>292</v>
      </c>
      <c r="C69" s="299">
        <v>1</v>
      </c>
      <c r="D69" s="35">
        <v>0.08</v>
      </c>
      <c r="E69" s="26" t="s">
        <v>294</v>
      </c>
      <c r="F69" s="26" t="s">
        <v>38</v>
      </c>
      <c r="G69" s="12" t="s">
        <v>295</v>
      </c>
      <c r="H69" s="23" t="s">
        <v>40</v>
      </c>
      <c r="I69" s="12" t="s">
        <v>226</v>
      </c>
      <c r="J69" s="12">
        <v>12</v>
      </c>
      <c r="K69" s="26"/>
      <c r="L69" s="145">
        <v>0.35</v>
      </c>
      <c r="M69" s="146">
        <v>0.76</v>
      </c>
      <c r="N69" s="146">
        <v>1</v>
      </c>
      <c r="O69" s="135">
        <v>0.36</v>
      </c>
      <c r="P69" s="81">
        <f>+O69/L69</f>
        <v>1.0285714285714287</v>
      </c>
      <c r="Q69" s="210">
        <f t="shared" ref="Q69:Q97" si="3">+T69*D69</f>
        <v>0.08</v>
      </c>
      <c r="R69" s="297">
        <v>1</v>
      </c>
      <c r="S69" s="179" t="s">
        <v>480</v>
      </c>
      <c r="T69" s="86">
        <v>1</v>
      </c>
    </row>
    <row r="70" spans="1:24" ht="82.15" customHeight="1" x14ac:dyDescent="0.25">
      <c r="A70" s="18" t="s">
        <v>228</v>
      </c>
      <c r="B70" s="18" t="s">
        <v>292</v>
      </c>
      <c r="C70" s="300"/>
      <c r="D70" s="35"/>
      <c r="E70" s="12" t="s">
        <v>298</v>
      </c>
      <c r="F70" s="26" t="s">
        <v>38</v>
      </c>
      <c r="G70" s="12" t="s">
        <v>299</v>
      </c>
      <c r="H70" s="23" t="s">
        <v>40</v>
      </c>
      <c r="I70" s="12" t="s">
        <v>226</v>
      </c>
      <c r="J70" s="12">
        <v>1</v>
      </c>
      <c r="K70" s="12">
        <v>0</v>
      </c>
      <c r="L70" s="12">
        <v>0</v>
      </c>
      <c r="M70" s="12">
        <v>0</v>
      </c>
      <c r="N70" s="12">
        <v>1</v>
      </c>
      <c r="O70" s="134"/>
      <c r="P70" s="85" t="s">
        <v>50</v>
      </c>
      <c r="Q70" s="211"/>
      <c r="R70" s="297"/>
      <c r="S70" s="181" t="s">
        <v>481</v>
      </c>
      <c r="T70" s="85" t="s">
        <v>50</v>
      </c>
    </row>
    <row r="71" spans="1:24" ht="82.15" customHeight="1" x14ac:dyDescent="0.25">
      <c r="A71" s="18" t="s">
        <v>228</v>
      </c>
      <c r="B71" s="18" t="s">
        <v>292</v>
      </c>
      <c r="C71" s="300"/>
      <c r="D71" s="35">
        <v>7.0000000000000007E-2</v>
      </c>
      <c r="E71" s="12" t="s">
        <v>302</v>
      </c>
      <c r="F71" s="26" t="s">
        <v>85</v>
      </c>
      <c r="G71" s="12" t="s">
        <v>303</v>
      </c>
      <c r="H71" s="23" t="s">
        <v>40</v>
      </c>
      <c r="I71" s="12" t="s">
        <v>226</v>
      </c>
      <c r="J71" s="14">
        <v>1</v>
      </c>
      <c r="K71" s="14">
        <v>1</v>
      </c>
      <c r="L71" s="14">
        <v>1</v>
      </c>
      <c r="M71" s="14">
        <v>1</v>
      </c>
      <c r="N71" s="14">
        <v>1</v>
      </c>
      <c r="O71" s="135">
        <v>1</v>
      </c>
      <c r="P71" s="81">
        <f t="shared" si="2"/>
        <v>1</v>
      </c>
      <c r="Q71" s="210">
        <f t="shared" si="3"/>
        <v>7.0000000000000007E-2</v>
      </c>
      <c r="R71" s="297"/>
      <c r="S71" s="179" t="s">
        <v>481</v>
      </c>
      <c r="T71" s="86">
        <v>1</v>
      </c>
    </row>
    <row r="72" spans="1:24" ht="82.15" customHeight="1" x14ac:dyDescent="0.25">
      <c r="A72" s="18" t="s">
        <v>228</v>
      </c>
      <c r="B72" s="18" t="s">
        <v>292</v>
      </c>
      <c r="C72" s="300"/>
      <c r="D72" s="35"/>
      <c r="E72" s="12" t="s">
        <v>305</v>
      </c>
      <c r="F72" s="26" t="s">
        <v>85</v>
      </c>
      <c r="G72" s="12" t="s">
        <v>306</v>
      </c>
      <c r="H72" s="23" t="s">
        <v>40</v>
      </c>
      <c r="I72" s="12" t="s">
        <v>226</v>
      </c>
      <c r="J72" s="12">
        <v>2</v>
      </c>
      <c r="K72" s="12">
        <v>1</v>
      </c>
      <c r="L72" s="12">
        <v>0</v>
      </c>
      <c r="M72" s="12">
        <v>2</v>
      </c>
      <c r="N72" s="12">
        <v>0</v>
      </c>
      <c r="O72" s="134"/>
      <c r="P72" s="85" t="s">
        <v>50</v>
      </c>
      <c r="Q72" s="211"/>
      <c r="R72" s="297"/>
      <c r="S72" s="192"/>
      <c r="T72" s="85" t="s">
        <v>50</v>
      </c>
    </row>
    <row r="73" spans="1:24" ht="82.15" customHeight="1" x14ac:dyDescent="0.25">
      <c r="A73" s="18" t="s">
        <v>228</v>
      </c>
      <c r="B73" s="18" t="s">
        <v>292</v>
      </c>
      <c r="C73" s="300"/>
      <c r="D73" s="35">
        <v>7.0000000000000007E-2</v>
      </c>
      <c r="E73" s="12" t="s">
        <v>309</v>
      </c>
      <c r="F73" s="26" t="s">
        <v>38</v>
      </c>
      <c r="G73" s="12" t="s">
        <v>306</v>
      </c>
      <c r="H73" s="23" t="s">
        <v>40</v>
      </c>
      <c r="I73" s="12" t="s">
        <v>226</v>
      </c>
      <c r="J73" s="12">
        <v>4</v>
      </c>
      <c r="K73" s="12">
        <v>1</v>
      </c>
      <c r="L73" s="12">
        <v>2</v>
      </c>
      <c r="M73" s="12">
        <v>3</v>
      </c>
      <c r="N73" s="12">
        <v>4</v>
      </c>
      <c r="O73" s="134">
        <v>2</v>
      </c>
      <c r="P73" s="81">
        <f t="shared" si="2"/>
        <v>1</v>
      </c>
      <c r="Q73" s="210">
        <f t="shared" si="3"/>
        <v>7.0000000000000007E-2</v>
      </c>
      <c r="R73" s="297"/>
      <c r="S73" s="193" t="s">
        <v>482</v>
      </c>
      <c r="T73" s="86">
        <v>1</v>
      </c>
    </row>
    <row r="74" spans="1:24" ht="82.15" customHeight="1" x14ac:dyDescent="0.25">
      <c r="A74" s="18" t="s">
        <v>228</v>
      </c>
      <c r="B74" s="18" t="s">
        <v>292</v>
      </c>
      <c r="C74" s="300"/>
      <c r="D74" s="35">
        <v>7.0000000000000007E-2</v>
      </c>
      <c r="E74" s="12" t="s">
        <v>312</v>
      </c>
      <c r="F74" s="26" t="s">
        <v>85</v>
      </c>
      <c r="G74" s="12" t="s">
        <v>313</v>
      </c>
      <c r="H74" s="23" t="s">
        <v>40</v>
      </c>
      <c r="I74" s="12" t="s">
        <v>226</v>
      </c>
      <c r="J74" s="12">
        <v>67</v>
      </c>
      <c r="K74" s="12">
        <v>10</v>
      </c>
      <c r="L74" s="12">
        <v>20</v>
      </c>
      <c r="M74" s="12">
        <v>67</v>
      </c>
      <c r="N74" s="12">
        <v>0</v>
      </c>
      <c r="O74" s="134">
        <v>23</v>
      </c>
      <c r="P74" s="81">
        <f t="shared" si="2"/>
        <v>1.1499999999999999</v>
      </c>
      <c r="Q74" s="210">
        <f t="shared" si="3"/>
        <v>7.0000000000000007E-2</v>
      </c>
      <c r="R74" s="297"/>
      <c r="S74" s="179" t="s">
        <v>483</v>
      </c>
      <c r="T74" s="86">
        <v>1</v>
      </c>
    </row>
    <row r="75" spans="1:24" ht="82.15" customHeight="1" x14ac:dyDescent="0.25">
      <c r="A75" s="18" t="s">
        <v>228</v>
      </c>
      <c r="B75" s="18" t="s">
        <v>292</v>
      </c>
      <c r="C75" s="300"/>
      <c r="D75" s="35">
        <v>7.0000000000000007E-2</v>
      </c>
      <c r="E75" s="26" t="s">
        <v>316</v>
      </c>
      <c r="F75" s="26" t="s">
        <v>85</v>
      </c>
      <c r="G75" s="26" t="s">
        <v>317</v>
      </c>
      <c r="H75" s="23" t="s">
        <v>40</v>
      </c>
      <c r="I75" s="12" t="s">
        <v>226</v>
      </c>
      <c r="J75" s="26" t="s">
        <v>318</v>
      </c>
      <c r="K75" s="27">
        <v>0.1</v>
      </c>
      <c r="L75" s="27">
        <v>0.4</v>
      </c>
      <c r="M75" s="27">
        <v>0.7</v>
      </c>
      <c r="N75" s="27">
        <v>1</v>
      </c>
      <c r="O75" s="148">
        <v>0.38</v>
      </c>
      <c r="P75" s="81">
        <f t="shared" si="2"/>
        <v>0.95</v>
      </c>
      <c r="Q75" s="210">
        <f t="shared" si="3"/>
        <v>7.0000000000000007E-2</v>
      </c>
      <c r="R75" s="297"/>
      <c r="S75" s="199" t="s">
        <v>484</v>
      </c>
      <c r="T75" s="86">
        <v>1</v>
      </c>
    </row>
    <row r="76" spans="1:24" ht="82.15" customHeight="1" x14ac:dyDescent="0.25">
      <c r="A76" s="18" t="s">
        <v>228</v>
      </c>
      <c r="B76" s="18" t="s">
        <v>292</v>
      </c>
      <c r="C76" s="300"/>
      <c r="D76" s="35">
        <v>0.08</v>
      </c>
      <c r="E76" s="12" t="s">
        <v>321</v>
      </c>
      <c r="F76" s="26" t="s">
        <v>38</v>
      </c>
      <c r="G76" s="12" t="s">
        <v>322</v>
      </c>
      <c r="H76" s="23" t="s">
        <v>40</v>
      </c>
      <c r="I76" s="12" t="s">
        <v>226</v>
      </c>
      <c r="J76" s="14">
        <v>0.74</v>
      </c>
      <c r="K76" s="14">
        <v>0.1</v>
      </c>
      <c r="L76" s="14">
        <v>0.2</v>
      </c>
      <c r="M76" s="14">
        <v>0.4</v>
      </c>
      <c r="N76" s="14">
        <v>0.74</v>
      </c>
      <c r="O76" s="135">
        <v>0.2</v>
      </c>
      <c r="P76" s="81">
        <f t="shared" si="2"/>
        <v>1</v>
      </c>
      <c r="Q76" s="210">
        <f t="shared" si="3"/>
        <v>0.08</v>
      </c>
      <c r="R76" s="297"/>
      <c r="S76" s="192" t="s">
        <v>485</v>
      </c>
      <c r="T76" s="86">
        <v>1</v>
      </c>
    </row>
    <row r="77" spans="1:24" ht="82.15" customHeight="1" x14ac:dyDescent="0.25">
      <c r="A77" s="18" t="s">
        <v>228</v>
      </c>
      <c r="B77" s="18" t="s">
        <v>292</v>
      </c>
      <c r="C77" s="300"/>
      <c r="D77" s="35">
        <v>7.0000000000000007E-2</v>
      </c>
      <c r="E77" s="12" t="s">
        <v>325</v>
      </c>
      <c r="F77" s="26" t="s">
        <v>85</v>
      </c>
      <c r="G77" s="12" t="s">
        <v>244</v>
      </c>
      <c r="H77" s="23" t="s">
        <v>40</v>
      </c>
      <c r="I77" s="12" t="s">
        <v>226</v>
      </c>
      <c r="J77" s="12">
        <v>4</v>
      </c>
      <c r="K77" s="12">
        <v>1</v>
      </c>
      <c r="L77" s="12">
        <v>2</v>
      </c>
      <c r="M77" s="12">
        <v>3</v>
      </c>
      <c r="N77" s="12">
        <v>4</v>
      </c>
      <c r="O77" s="134">
        <v>2</v>
      </c>
      <c r="P77" s="81">
        <f t="shared" si="2"/>
        <v>1</v>
      </c>
      <c r="Q77" s="210">
        <f t="shared" si="3"/>
        <v>7.0000000000000007E-2</v>
      </c>
      <c r="R77" s="297"/>
      <c r="S77" s="179" t="s">
        <v>486</v>
      </c>
      <c r="T77" s="86">
        <v>1</v>
      </c>
    </row>
    <row r="78" spans="1:24" ht="82.15" customHeight="1" x14ac:dyDescent="0.25">
      <c r="A78" s="18" t="s">
        <v>228</v>
      </c>
      <c r="B78" s="18" t="s">
        <v>292</v>
      </c>
      <c r="C78" s="300"/>
      <c r="D78" s="35">
        <v>7.0000000000000007E-2</v>
      </c>
      <c r="E78" s="12" t="s">
        <v>328</v>
      </c>
      <c r="F78" s="31" t="s">
        <v>38</v>
      </c>
      <c r="G78" s="12" t="s">
        <v>329</v>
      </c>
      <c r="H78" s="23" t="s">
        <v>40</v>
      </c>
      <c r="I78" s="12" t="s">
        <v>226</v>
      </c>
      <c r="J78" s="14">
        <v>1</v>
      </c>
      <c r="K78" s="14">
        <v>0.25</v>
      </c>
      <c r="L78" s="14">
        <v>0.5</v>
      </c>
      <c r="M78" s="14">
        <v>0.75</v>
      </c>
      <c r="N78" s="14">
        <v>1</v>
      </c>
      <c r="O78" s="135">
        <v>0.5</v>
      </c>
      <c r="P78" s="81">
        <f t="shared" si="2"/>
        <v>1</v>
      </c>
      <c r="Q78" s="210">
        <f t="shared" si="3"/>
        <v>7.0000000000000007E-2</v>
      </c>
      <c r="R78" s="297"/>
      <c r="S78" s="192" t="s">
        <v>487</v>
      </c>
      <c r="T78" s="86">
        <v>1</v>
      </c>
      <c r="X78">
        <v>86</v>
      </c>
    </row>
    <row r="79" spans="1:24" ht="82.15" customHeight="1" x14ac:dyDescent="0.25">
      <c r="A79" s="28" t="s">
        <v>228</v>
      </c>
      <c r="B79" s="18" t="s">
        <v>292</v>
      </c>
      <c r="C79" s="300"/>
      <c r="D79" s="35">
        <v>7.0000000000000007E-2</v>
      </c>
      <c r="E79" s="26" t="s">
        <v>331</v>
      </c>
      <c r="F79" s="26" t="s">
        <v>38</v>
      </c>
      <c r="G79" s="26" t="s">
        <v>332</v>
      </c>
      <c r="H79" s="23" t="s">
        <v>40</v>
      </c>
      <c r="I79" s="26" t="s">
        <v>333</v>
      </c>
      <c r="J79" s="27">
        <v>1</v>
      </c>
      <c r="K79" s="27">
        <v>1</v>
      </c>
      <c r="L79" s="27">
        <v>1</v>
      </c>
      <c r="M79" s="27">
        <v>1</v>
      </c>
      <c r="N79" s="27">
        <v>1</v>
      </c>
      <c r="O79" s="148">
        <v>1</v>
      </c>
      <c r="P79" s="81">
        <f t="shared" si="2"/>
        <v>1</v>
      </c>
      <c r="Q79" s="210">
        <f t="shared" si="3"/>
        <v>7.0000000000000007E-2</v>
      </c>
      <c r="R79" s="297"/>
      <c r="S79" s="184" t="s">
        <v>488</v>
      </c>
      <c r="T79" s="86">
        <v>1</v>
      </c>
    </row>
    <row r="80" spans="1:24" ht="82.15" customHeight="1" x14ac:dyDescent="0.25">
      <c r="A80" s="18" t="s">
        <v>228</v>
      </c>
      <c r="B80" s="18" t="s">
        <v>292</v>
      </c>
      <c r="C80" s="300"/>
      <c r="D80" s="35">
        <v>7.0000000000000007E-2</v>
      </c>
      <c r="E80" s="26" t="s">
        <v>336</v>
      </c>
      <c r="F80" s="31" t="s">
        <v>85</v>
      </c>
      <c r="G80" s="26" t="s">
        <v>271</v>
      </c>
      <c r="H80" s="23" t="s">
        <v>40</v>
      </c>
      <c r="I80" s="12" t="s">
        <v>337</v>
      </c>
      <c r="J80" s="23">
        <v>3</v>
      </c>
      <c r="K80" s="84">
        <v>0</v>
      </c>
      <c r="L80" s="84">
        <v>1</v>
      </c>
      <c r="M80" s="84">
        <v>2</v>
      </c>
      <c r="N80" s="84">
        <v>3</v>
      </c>
      <c r="O80" s="134">
        <v>1</v>
      </c>
      <c r="P80" s="81">
        <f t="shared" si="2"/>
        <v>1</v>
      </c>
      <c r="Q80" s="210">
        <f t="shared" si="3"/>
        <v>7.0000000000000007E-2</v>
      </c>
      <c r="R80" s="297"/>
      <c r="S80" s="185" t="s">
        <v>489</v>
      </c>
      <c r="T80" s="85">
        <v>1</v>
      </c>
    </row>
    <row r="81" spans="1:24" ht="82.15" customHeight="1" x14ac:dyDescent="0.25">
      <c r="A81" s="18" t="s">
        <v>228</v>
      </c>
      <c r="B81" s="18" t="s">
        <v>292</v>
      </c>
      <c r="C81" s="300"/>
      <c r="D81" s="35">
        <v>7.0000000000000007E-2</v>
      </c>
      <c r="E81" s="26" t="s">
        <v>340</v>
      </c>
      <c r="F81" s="31" t="s">
        <v>85</v>
      </c>
      <c r="G81" s="26" t="s">
        <v>341</v>
      </c>
      <c r="H81" s="23" t="s">
        <v>40</v>
      </c>
      <c r="I81" s="12" t="s">
        <v>337</v>
      </c>
      <c r="J81" s="24">
        <v>1</v>
      </c>
      <c r="K81" s="24">
        <v>1</v>
      </c>
      <c r="L81" s="24">
        <v>1</v>
      </c>
      <c r="M81" s="24">
        <v>1</v>
      </c>
      <c r="N81" s="24">
        <v>1</v>
      </c>
      <c r="O81" s="135">
        <v>1</v>
      </c>
      <c r="P81" s="81">
        <f t="shared" si="2"/>
        <v>1</v>
      </c>
      <c r="Q81" s="210">
        <f t="shared" si="3"/>
        <v>7.0000000000000007E-2</v>
      </c>
      <c r="R81" s="297"/>
      <c r="S81" s="180" t="s">
        <v>490</v>
      </c>
      <c r="T81" s="86">
        <v>1</v>
      </c>
    </row>
    <row r="82" spans="1:24" ht="82.15" customHeight="1" x14ac:dyDescent="0.25">
      <c r="A82" s="11" t="s">
        <v>228</v>
      </c>
      <c r="B82" s="11" t="s">
        <v>292</v>
      </c>
      <c r="C82" s="301"/>
      <c r="D82" s="35">
        <v>7.0000000000000007E-2</v>
      </c>
      <c r="E82" s="26" t="s">
        <v>344</v>
      </c>
      <c r="F82" s="31" t="s">
        <v>38</v>
      </c>
      <c r="G82" s="26" t="s">
        <v>345</v>
      </c>
      <c r="H82" s="23" t="s">
        <v>40</v>
      </c>
      <c r="I82" s="12" t="s">
        <v>337</v>
      </c>
      <c r="J82" s="23">
        <v>3</v>
      </c>
      <c r="K82" s="84">
        <v>0</v>
      </c>
      <c r="L82" s="84">
        <v>1</v>
      </c>
      <c r="M82" s="84">
        <v>2</v>
      </c>
      <c r="N82" s="84">
        <v>3</v>
      </c>
      <c r="O82" s="134">
        <v>1</v>
      </c>
      <c r="P82" s="81">
        <f t="shared" ref="P82:P97" si="4">+O82/L82</f>
        <v>1</v>
      </c>
      <c r="Q82" s="210">
        <f t="shared" si="3"/>
        <v>7.0000000000000007E-2</v>
      </c>
      <c r="R82" s="297"/>
      <c r="S82" s="180" t="s">
        <v>491</v>
      </c>
      <c r="T82" s="85">
        <v>1</v>
      </c>
    </row>
    <row r="83" spans="1:24" ht="82.15" customHeight="1" x14ac:dyDescent="0.25">
      <c r="A83" s="13" t="s">
        <v>228</v>
      </c>
      <c r="B83" s="13" t="s">
        <v>346</v>
      </c>
      <c r="C83" s="303">
        <v>1</v>
      </c>
      <c r="D83" s="35">
        <v>0.12</v>
      </c>
      <c r="E83" s="26" t="s">
        <v>347</v>
      </c>
      <c r="F83" s="26" t="s">
        <v>38</v>
      </c>
      <c r="G83" s="26" t="s">
        <v>348</v>
      </c>
      <c r="H83" s="23" t="s">
        <v>40</v>
      </c>
      <c r="I83" s="26" t="s">
        <v>240</v>
      </c>
      <c r="J83" s="27">
        <v>1</v>
      </c>
      <c r="K83" s="27">
        <v>0.15</v>
      </c>
      <c r="L83" s="27">
        <v>0.5</v>
      </c>
      <c r="M83" s="27">
        <v>0.75</v>
      </c>
      <c r="N83" s="27">
        <v>1</v>
      </c>
      <c r="O83" s="27">
        <v>0.47799999999999998</v>
      </c>
      <c r="P83" s="152">
        <f t="shared" si="4"/>
        <v>0.95599999999999996</v>
      </c>
      <c r="Q83" s="210">
        <f t="shared" si="3"/>
        <v>0.11471999999999999</v>
      </c>
      <c r="R83" s="337">
        <v>0.96619999999999995</v>
      </c>
      <c r="S83" s="200" t="s">
        <v>492</v>
      </c>
      <c r="T83" s="201">
        <v>0.95599999999999996</v>
      </c>
    </row>
    <row r="84" spans="1:24" ht="82.15" customHeight="1" x14ac:dyDescent="0.25">
      <c r="A84" s="13" t="s">
        <v>228</v>
      </c>
      <c r="B84" s="13" t="s">
        <v>346</v>
      </c>
      <c r="C84" s="308"/>
      <c r="D84" s="35">
        <v>0.11</v>
      </c>
      <c r="E84" s="26" t="s">
        <v>350</v>
      </c>
      <c r="F84" s="31" t="s">
        <v>85</v>
      </c>
      <c r="G84" s="26" t="s">
        <v>351</v>
      </c>
      <c r="H84" s="23" t="s">
        <v>40</v>
      </c>
      <c r="I84" s="26" t="s">
        <v>240</v>
      </c>
      <c r="J84" s="26">
        <v>4</v>
      </c>
      <c r="K84" s="26">
        <v>1</v>
      </c>
      <c r="L84" s="26">
        <v>2</v>
      </c>
      <c r="M84" s="26">
        <v>3</v>
      </c>
      <c r="N84" s="26">
        <v>4</v>
      </c>
      <c r="O84" s="26">
        <v>2</v>
      </c>
      <c r="P84" s="81">
        <f t="shared" si="4"/>
        <v>1</v>
      </c>
      <c r="Q84" s="210">
        <f t="shared" si="3"/>
        <v>0.11</v>
      </c>
      <c r="R84" s="337"/>
      <c r="S84" s="202" t="s">
        <v>493</v>
      </c>
      <c r="T84" s="86">
        <v>1</v>
      </c>
    </row>
    <row r="85" spans="1:24" ht="82.15" customHeight="1" x14ac:dyDescent="0.25">
      <c r="A85" s="13" t="s">
        <v>228</v>
      </c>
      <c r="B85" s="13" t="s">
        <v>346</v>
      </c>
      <c r="C85" s="308"/>
      <c r="D85" s="35">
        <v>0.11</v>
      </c>
      <c r="E85" s="26" t="s">
        <v>354</v>
      </c>
      <c r="F85" s="31" t="s">
        <v>38</v>
      </c>
      <c r="G85" s="26" t="s">
        <v>348</v>
      </c>
      <c r="H85" s="23" t="s">
        <v>40</v>
      </c>
      <c r="I85" s="26" t="s">
        <v>240</v>
      </c>
      <c r="J85" s="27">
        <v>0.9</v>
      </c>
      <c r="K85" s="27">
        <v>0.1</v>
      </c>
      <c r="L85" s="27">
        <v>0.54</v>
      </c>
      <c r="M85" s="146">
        <v>0.88</v>
      </c>
      <c r="N85" s="146">
        <v>1</v>
      </c>
      <c r="O85" s="27">
        <v>0.44</v>
      </c>
      <c r="P85" s="152">
        <f t="shared" si="4"/>
        <v>0.81481481481481477</v>
      </c>
      <c r="Q85" s="210">
        <f t="shared" si="3"/>
        <v>9.2927999999999997E-2</v>
      </c>
      <c r="R85" s="337"/>
      <c r="S85" s="202" t="s">
        <v>494</v>
      </c>
      <c r="T85" s="86">
        <v>0.8448</v>
      </c>
    </row>
    <row r="86" spans="1:24" ht="82.15" customHeight="1" x14ac:dyDescent="0.25">
      <c r="A86" s="26" t="s">
        <v>228</v>
      </c>
      <c r="B86" s="13" t="s">
        <v>346</v>
      </c>
      <c r="C86" s="308"/>
      <c r="D86" s="35">
        <v>0.11</v>
      </c>
      <c r="E86" s="26" t="s">
        <v>356</v>
      </c>
      <c r="F86" s="31" t="s">
        <v>38</v>
      </c>
      <c r="G86" s="26" t="s">
        <v>348</v>
      </c>
      <c r="H86" s="23" t="s">
        <v>40</v>
      </c>
      <c r="I86" s="26" t="s">
        <v>240</v>
      </c>
      <c r="J86" s="27">
        <v>1</v>
      </c>
      <c r="K86" s="153">
        <v>0.15</v>
      </c>
      <c r="L86" s="153">
        <v>0.5</v>
      </c>
      <c r="M86" s="38">
        <v>0.73</v>
      </c>
      <c r="N86" s="38">
        <v>1</v>
      </c>
      <c r="O86" s="27">
        <v>0.5</v>
      </c>
      <c r="P86" s="81">
        <f t="shared" si="4"/>
        <v>1</v>
      </c>
      <c r="Q86" s="210">
        <f t="shared" si="3"/>
        <v>0.11</v>
      </c>
      <c r="R86" s="337"/>
      <c r="S86" s="202" t="s">
        <v>495</v>
      </c>
      <c r="T86" s="86">
        <v>1</v>
      </c>
      <c r="W86">
        <v>89</v>
      </c>
      <c r="X86">
        <v>86</v>
      </c>
    </row>
    <row r="87" spans="1:24" ht="82.15" customHeight="1" x14ac:dyDescent="0.25">
      <c r="A87" s="26" t="s">
        <v>228</v>
      </c>
      <c r="B87" s="13" t="s">
        <v>346</v>
      </c>
      <c r="C87" s="308"/>
      <c r="D87" s="35">
        <v>0.11</v>
      </c>
      <c r="E87" s="26" t="s">
        <v>358</v>
      </c>
      <c r="F87" s="31" t="s">
        <v>38</v>
      </c>
      <c r="G87" s="26" t="s">
        <v>348</v>
      </c>
      <c r="H87" s="23" t="s">
        <v>40</v>
      </c>
      <c r="I87" s="26" t="s">
        <v>240</v>
      </c>
      <c r="J87" s="27">
        <v>1</v>
      </c>
      <c r="K87" s="153">
        <v>0.15</v>
      </c>
      <c r="L87" s="153">
        <v>0.5</v>
      </c>
      <c r="M87" s="38">
        <v>0.7</v>
      </c>
      <c r="N87" s="38">
        <v>1</v>
      </c>
      <c r="O87" s="27">
        <v>0.5</v>
      </c>
      <c r="P87" s="81">
        <f t="shared" si="4"/>
        <v>1</v>
      </c>
      <c r="Q87" s="210">
        <f t="shared" si="3"/>
        <v>0.11</v>
      </c>
      <c r="R87" s="337"/>
      <c r="S87" s="202" t="s">
        <v>496</v>
      </c>
      <c r="T87" s="86">
        <v>1</v>
      </c>
      <c r="X87">
        <f>+X86/W86</f>
        <v>0.9662921348314607</v>
      </c>
    </row>
    <row r="88" spans="1:24" ht="82.15" customHeight="1" x14ac:dyDescent="0.25">
      <c r="A88" s="26" t="s">
        <v>228</v>
      </c>
      <c r="B88" s="13" t="s">
        <v>346</v>
      </c>
      <c r="C88" s="308"/>
      <c r="D88" s="35">
        <v>0.11</v>
      </c>
      <c r="E88" s="26" t="s">
        <v>360</v>
      </c>
      <c r="F88" s="31" t="s">
        <v>38</v>
      </c>
      <c r="G88" s="26" t="s">
        <v>348</v>
      </c>
      <c r="H88" s="23" t="s">
        <v>40</v>
      </c>
      <c r="I88" s="26" t="s">
        <v>240</v>
      </c>
      <c r="J88" s="27">
        <v>1</v>
      </c>
      <c r="K88" s="153">
        <v>0.15</v>
      </c>
      <c r="L88" s="153">
        <v>0.42</v>
      </c>
      <c r="M88" s="38">
        <v>0.67</v>
      </c>
      <c r="N88" s="38">
        <v>1</v>
      </c>
      <c r="O88" s="27">
        <v>0.39</v>
      </c>
      <c r="P88" s="81">
        <f t="shared" si="4"/>
        <v>0.9285714285714286</v>
      </c>
      <c r="Q88" s="210">
        <f t="shared" si="3"/>
        <v>0.1023</v>
      </c>
      <c r="R88" s="337"/>
      <c r="S88" s="202" t="s">
        <v>497</v>
      </c>
      <c r="T88" s="86">
        <v>0.93</v>
      </c>
    </row>
    <row r="89" spans="1:24" ht="82.15" customHeight="1" x14ac:dyDescent="0.25">
      <c r="A89" s="26" t="s">
        <v>228</v>
      </c>
      <c r="B89" s="13" t="s">
        <v>346</v>
      </c>
      <c r="C89" s="308"/>
      <c r="D89" s="35">
        <v>0.11</v>
      </c>
      <c r="E89" s="26" t="s">
        <v>363</v>
      </c>
      <c r="F89" s="31" t="s">
        <v>38</v>
      </c>
      <c r="G89" s="26" t="s">
        <v>348</v>
      </c>
      <c r="H89" s="23" t="s">
        <v>40</v>
      </c>
      <c r="I89" s="26" t="s">
        <v>240</v>
      </c>
      <c r="J89" s="27">
        <v>1</v>
      </c>
      <c r="K89" s="38">
        <v>0.15</v>
      </c>
      <c r="L89" s="38">
        <v>0.5</v>
      </c>
      <c r="M89" s="38">
        <v>0.75</v>
      </c>
      <c r="N89" s="38">
        <v>1</v>
      </c>
      <c r="O89" s="27">
        <v>0.5</v>
      </c>
      <c r="P89" s="81">
        <f t="shared" si="4"/>
        <v>1</v>
      </c>
      <c r="Q89" s="210">
        <f t="shared" si="3"/>
        <v>0.11</v>
      </c>
      <c r="R89" s="337"/>
      <c r="S89" s="202" t="s">
        <v>498</v>
      </c>
      <c r="T89" s="86">
        <v>1</v>
      </c>
    </row>
    <row r="90" spans="1:24" ht="82.15" customHeight="1" x14ac:dyDescent="0.25">
      <c r="A90" s="13" t="s">
        <v>228</v>
      </c>
      <c r="B90" s="13" t="s">
        <v>346</v>
      </c>
      <c r="C90" s="308"/>
      <c r="D90" s="35"/>
      <c r="E90" s="26" t="s">
        <v>366</v>
      </c>
      <c r="F90" s="31" t="s">
        <v>38</v>
      </c>
      <c r="G90" s="26" t="s">
        <v>367</v>
      </c>
      <c r="H90" s="23" t="s">
        <v>40</v>
      </c>
      <c r="I90" s="26" t="s">
        <v>240</v>
      </c>
      <c r="J90" s="26">
        <v>1</v>
      </c>
      <c r="K90" s="26" t="s">
        <v>499</v>
      </c>
      <c r="L90" s="26" t="s">
        <v>500</v>
      </c>
      <c r="M90" s="26" t="s">
        <v>500</v>
      </c>
      <c r="N90" s="26">
        <v>1</v>
      </c>
      <c r="O90" s="26"/>
      <c r="P90" s="85" t="s">
        <v>50</v>
      </c>
      <c r="Q90" s="211"/>
      <c r="R90" s="337"/>
      <c r="S90" s="203" t="s">
        <v>501</v>
      </c>
      <c r="T90" s="85"/>
    </row>
    <row r="91" spans="1:24" ht="82.15" customHeight="1" x14ac:dyDescent="0.25">
      <c r="A91" s="13" t="s">
        <v>228</v>
      </c>
      <c r="B91" s="13" t="s">
        <v>346</v>
      </c>
      <c r="C91" s="309"/>
      <c r="D91" s="35">
        <v>0.11</v>
      </c>
      <c r="E91" s="26" t="s">
        <v>369</v>
      </c>
      <c r="F91" s="31" t="s">
        <v>85</v>
      </c>
      <c r="G91" s="26" t="s">
        <v>370</v>
      </c>
      <c r="H91" s="23" t="s">
        <v>40</v>
      </c>
      <c r="I91" s="26" t="s">
        <v>240</v>
      </c>
      <c r="J91" s="26">
        <v>4</v>
      </c>
      <c r="K91" s="26">
        <v>1</v>
      </c>
      <c r="L91" s="26">
        <v>2</v>
      </c>
      <c r="M91" s="26">
        <v>3</v>
      </c>
      <c r="N91" s="26">
        <v>4</v>
      </c>
      <c r="O91" s="26">
        <v>2</v>
      </c>
      <c r="P91" s="81">
        <f t="shared" si="4"/>
        <v>1</v>
      </c>
      <c r="Q91" s="210">
        <f t="shared" si="3"/>
        <v>0.11</v>
      </c>
      <c r="R91" s="337"/>
      <c r="S91" s="204" t="s">
        <v>502</v>
      </c>
      <c r="T91" s="86">
        <v>1</v>
      </c>
    </row>
    <row r="92" spans="1:24" ht="82.15" customHeight="1" x14ac:dyDescent="0.25">
      <c r="A92" s="11" t="s">
        <v>228</v>
      </c>
      <c r="B92" s="11" t="s">
        <v>371</v>
      </c>
      <c r="C92" s="310">
        <v>1</v>
      </c>
      <c r="D92" s="39">
        <v>0.5</v>
      </c>
      <c r="E92" s="12" t="s">
        <v>373</v>
      </c>
      <c r="F92" s="26" t="s">
        <v>38</v>
      </c>
      <c r="G92" s="12" t="s">
        <v>374</v>
      </c>
      <c r="H92" s="23" t="s">
        <v>40</v>
      </c>
      <c r="I92" s="12" t="s">
        <v>375</v>
      </c>
      <c r="J92" s="12">
        <v>1</v>
      </c>
      <c r="K92" s="12" t="s">
        <v>376</v>
      </c>
      <c r="L92" s="12">
        <v>1</v>
      </c>
      <c r="M92" s="12" t="s">
        <v>376</v>
      </c>
      <c r="N92" s="12" t="s">
        <v>376</v>
      </c>
      <c r="O92" s="12">
        <v>1</v>
      </c>
      <c r="P92" s="81">
        <f t="shared" si="4"/>
        <v>1</v>
      </c>
      <c r="Q92" s="210">
        <f t="shared" si="3"/>
        <v>0.5</v>
      </c>
      <c r="R92" s="338">
        <f>+Q92+Q93</f>
        <v>0.85499999999999998</v>
      </c>
      <c r="S92" s="202" t="s">
        <v>503</v>
      </c>
      <c r="T92" s="85">
        <v>1</v>
      </c>
    </row>
    <row r="93" spans="1:24" ht="82.15" customHeight="1" x14ac:dyDescent="0.25">
      <c r="A93" s="11" t="s">
        <v>228</v>
      </c>
      <c r="B93" s="11" t="s">
        <v>371</v>
      </c>
      <c r="C93" s="310"/>
      <c r="D93" s="39">
        <v>0.5</v>
      </c>
      <c r="E93" s="12" t="s">
        <v>379</v>
      </c>
      <c r="F93" s="31" t="s">
        <v>85</v>
      </c>
      <c r="G93" s="12" t="s">
        <v>303</v>
      </c>
      <c r="H93" s="23" t="s">
        <v>40</v>
      </c>
      <c r="I93" s="12" t="s">
        <v>375</v>
      </c>
      <c r="J93" s="12">
        <v>16</v>
      </c>
      <c r="K93" s="12">
        <v>4</v>
      </c>
      <c r="L93" s="12">
        <v>7</v>
      </c>
      <c r="M93" s="12">
        <v>8</v>
      </c>
      <c r="N93" s="12">
        <v>16</v>
      </c>
      <c r="O93" s="23">
        <v>5</v>
      </c>
      <c r="P93" s="81">
        <f t="shared" si="4"/>
        <v>0.7142857142857143</v>
      </c>
      <c r="Q93" s="210">
        <f t="shared" si="3"/>
        <v>0.35499999999999998</v>
      </c>
      <c r="R93" s="338"/>
      <c r="S93" s="202" t="s">
        <v>504</v>
      </c>
      <c r="T93" s="86">
        <v>0.71</v>
      </c>
    </row>
    <row r="94" spans="1:24" ht="82.15" customHeight="1" x14ac:dyDescent="0.25">
      <c r="A94" s="36" t="s">
        <v>228</v>
      </c>
      <c r="B94" s="36" t="s">
        <v>381</v>
      </c>
      <c r="C94" s="303">
        <v>1</v>
      </c>
      <c r="D94" s="39">
        <v>0.25</v>
      </c>
      <c r="E94" s="12" t="s">
        <v>383</v>
      </c>
      <c r="F94" s="31" t="s">
        <v>38</v>
      </c>
      <c r="G94" s="23" t="s">
        <v>384</v>
      </c>
      <c r="H94" s="23" t="s">
        <v>40</v>
      </c>
      <c r="I94" s="12" t="s">
        <v>385</v>
      </c>
      <c r="J94" s="84">
        <v>5</v>
      </c>
      <c r="K94" s="40">
        <v>1</v>
      </c>
      <c r="L94" s="40">
        <v>2</v>
      </c>
      <c r="M94" s="40">
        <v>3</v>
      </c>
      <c r="N94" s="40">
        <v>5</v>
      </c>
      <c r="O94" s="84">
        <v>3</v>
      </c>
      <c r="P94" s="81">
        <f t="shared" si="4"/>
        <v>1.5</v>
      </c>
      <c r="Q94" s="210">
        <f t="shared" si="3"/>
        <v>0.25</v>
      </c>
      <c r="R94" s="297">
        <f>+Q94+Q95+Q96+Q97</f>
        <v>1</v>
      </c>
      <c r="S94" s="205" t="s">
        <v>505</v>
      </c>
      <c r="T94" s="86">
        <v>1</v>
      </c>
    </row>
    <row r="95" spans="1:24" ht="82.15" customHeight="1" x14ac:dyDescent="0.25">
      <c r="A95" s="36" t="s">
        <v>228</v>
      </c>
      <c r="B95" s="36" t="s">
        <v>381</v>
      </c>
      <c r="C95" s="304"/>
      <c r="D95" s="39">
        <v>0.25</v>
      </c>
      <c r="E95" s="12" t="s">
        <v>387</v>
      </c>
      <c r="F95" s="31" t="s">
        <v>38</v>
      </c>
      <c r="G95" s="23" t="s">
        <v>388</v>
      </c>
      <c r="H95" s="23" t="s">
        <v>40</v>
      </c>
      <c r="I95" s="12" t="s">
        <v>385</v>
      </c>
      <c r="J95" s="84">
        <v>4</v>
      </c>
      <c r="K95" s="40">
        <v>1</v>
      </c>
      <c r="L95" s="40">
        <v>2</v>
      </c>
      <c r="M95" s="40">
        <v>3</v>
      </c>
      <c r="N95" s="40">
        <v>4</v>
      </c>
      <c r="O95" s="84">
        <v>2</v>
      </c>
      <c r="P95" s="81">
        <f t="shared" si="4"/>
        <v>1</v>
      </c>
      <c r="Q95" s="210">
        <f t="shared" si="3"/>
        <v>0.25</v>
      </c>
      <c r="R95" s="297"/>
      <c r="S95" s="205" t="s">
        <v>506</v>
      </c>
      <c r="T95" s="86">
        <v>1</v>
      </c>
    </row>
    <row r="96" spans="1:24" ht="82.15" customHeight="1" x14ac:dyDescent="0.25">
      <c r="A96" s="36" t="s">
        <v>228</v>
      </c>
      <c r="B96" s="36" t="s">
        <v>381</v>
      </c>
      <c r="C96" s="304"/>
      <c r="D96" s="39">
        <v>0.25</v>
      </c>
      <c r="E96" s="12" t="s">
        <v>390</v>
      </c>
      <c r="F96" s="31" t="s">
        <v>391</v>
      </c>
      <c r="G96" s="23" t="s">
        <v>392</v>
      </c>
      <c r="H96" s="23" t="s">
        <v>40</v>
      </c>
      <c r="I96" s="12" t="s">
        <v>385</v>
      </c>
      <c r="J96" s="24">
        <v>0.32</v>
      </c>
      <c r="K96" s="27">
        <v>0.08</v>
      </c>
      <c r="L96" s="27">
        <v>0.16</v>
      </c>
      <c r="M96" s="27">
        <v>0.24</v>
      </c>
      <c r="N96" s="27">
        <v>0.32</v>
      </c>
      <c r="O96" s="24">
        <v>0.4375</v>
      </c>
      <c r="P96" s="81">
        <f t="shared" si="4"/>
        <v>2.734375</v>
      </c>
      <c r="Q96" s="210">
        <f t="shared" si="3"/>
        <v>0.25</v>
      </c>
      <c r="R96" s="297"/>
      <c r="S96" s="205" t="s">
        <v>507</v>
      </c>
      <c r="T96" s="86">
        <v>1</v>
      </c>
    </row>
    <row r="97" spans="1:20" ht="82.15" customHeight="1" x14ac:dyDescent="0.25">
      <c r="A97" s="36" t="s">
        <v>228</v>
      </c>
      <c r="B97" s="36" t="s">
        <v>381</v>
      </c>
      <c r="C97" s="305"/>
      <c r="D97" s="39">
        <v>0.25</v>
      </c>
      <c r="E97" s="12" t="s">
        <v>394</v>
      </c>
      <c r="F97" s="31" t="s">
        <v>38</v>
      </c>
      <c r="G97" s="23" t="s">
        <v>395</v>
      </c>
      <c r="H97" s="23" t="s">
        <v>40</v>
      </c>
      <c r="I97" s="12" t="s">
        <v>385</v>
      </c>
      <c r="J97" s="24">
        <v>0.95</v>
      </c>
      <c r="K97" s="27">
        <v>0.95</v>
      </c>
      <c r="L97" s="27">
        <v>0.95</v>
      </c>
      <c r="M97" s="27">
        <v>0.95</v>
      </c>
      <c r="N97" s="27">
        <v>0.95</v>
      </c>
      <c r="O97" s="24">
        <v>1</v>
      </c>
      <c r="P97" s="81">
        <f t="shared" si="4"/>
        <v>1.0526315789473684</v>
      </c>
      <c r="Q97" s="210">
        <f t="shared" si="3"/>
        <v>0.25</v>
      </c>
      <c r="R97" s="297"/>
      <c r="S97" s="205" t="s">
        <v>508</v>
      </c>
      <c r="T97" s="86">
        <v>1</v>
      </c>
    </row>
  </sheetData>
  <protectedRanges>
    <protectedRange sqref="O83:O91" name="Rango1"/>
    <protectedRange sqref="S83:S91" name="Rango1_1"/>
    <protectedRange sqref="O92:O93" name="Rango1_2"/>
    <protectedRange sqref="S92:S93" name="Rango1_3"/>
    <protectedRange sqref="O94:O97" name="Rango1_4"/>
    <protectedRange sqref="S94:S97" name="Rango1_5"/>
  </protectedRanges>
  <mergeCells count="38">
    <mergeCell ref="C83:C91"/>
    <mergeCell ref="R83:R91"/>
    <mergeCell ref="C92:C93"/>
    <mergeCell ref="R92:R93"/>
    <mergeCell ref="C94:C97"/>
    <mergeCell ref="R94:R97"/>
    <mergeCell ref="C48:C49"/>
    <mergeCell ref="R48:R49"/>
    <mergeCell ref="C52:C68"/>
    <mergeCell ref="R52:R68"/>
    <mergeCell ref="C69:C82"/>
    <mergeCell ref="R69:R82"/>
    <mergeCell ref="C30:C32"/>
    <mergeCell ref="R30:R32"/>
    <mergeCell ref="C34:C35"/>
    <mergeCell ref="R34:R35"/>
    <mergeCell ref="C40:C47"/>
    <mergeCell ref="R40:R47"/>
    <mergeCell ref="C13:C16"/>
    <mergeCell ref="R13:R16"/>
    <mergeCell ref="C17:C18"/>
    <mergeCell ref="R17:R18"/>
    <mergeCell ref="R19:R28"/>
    <mergeCell ref="S1:S3"/>
    <mergeCell ref="C7:C9"/>
    <mergeCell ref="R7:R9"/>
    <mergeCell ref="C11:C12"/>
    <mergeCell ref="R11:R12"/>
    <mergeCell ref="E1:E3"/>
    <mergeCell ref="F1:F3"/>
    <mergeCell ref="G1:G3"/>
    <mergeCell ref="H1:H3"/>
    <mergeCell ref="I1:I3"/>
    <mergeCell ref="A1:A3"/>
    <mergeCell ref="B1:B3"/>
    <mergeCell ref="C1:C3"/>
    <mergeCell ref="D1:D3"/>
    <mergeCell ref="J1:O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3CA2-7552-458A-A65C-3B3B87CE1375}">
  <dimension ref="A3:B30"/>
  <sheetViews>
    <sheetView topLeftCell="A10" workbookViewId="0">
      <selection activeCell="B55" sqref="B55"/>
    </sheetView>
  </sheetViews>
  <sheetFormatPr baseColWidth="10" defaultColWidth="11.42578125" defaultRowHeight="15" x14ac:dyDescent="0.25"/>
  <cols>
    <col min="1" max="1" width="32" bestFit="1" customWidth="1"/>
    <col min="2" max="2" width="28.28515625" bestFit="1" customWidth="1"/>
  </cols>
  <sheetData>
    <row r="3" spans="1:2" x14ac:dyDescent="0.25">
      <c r="A3" s="76" t="s">
        <v>397</v>
      </c>
      <c r="B3" t="s">
        <v>398</v>
      </c>
    </row>
    <row r="4" spans="1:2" x14ac:dyDescent="0.25">
      <c r="A4" s="73" t="s">
        <v>509</v>
      </c>
      <c r="B4">
        <v>1</v>
      </c>
    </row>
    <row r="5" spans="1:2" x14ac:dyDescent="0.25">
      <c r="A5" s="73" t="s">
        <v>510</v>
      </c>
      <c r="B5">
        <v>1</v>
      </c>
    </row>
    <row r="6" spans="1:2" x14ac:dyDescent="0.25">
      <c r="A6" s="73" t="s">
        <v>511</v>
      </c>
      <c r="B6">
        <v>1</v>
      </c>
    </row>
    <row r="7" spans="1:2" x14ac:dyDescent="0.25">
      <c r="A7" s="73" t="s">
        <v>399</v>
      </c>
      <c r="B7">
        <v>1</v>
      </c>
    </row>
    <row r="8" spans="1:2" x14ac:dyDescent="0.25">
      <c r="A8" s="73" t="s">
        <v>512</v>
      </c>
      <c r="B8">
        <v>1</v>
      </c>
    </row>
    <row r="9" spans="1:2" x14ac:dyDescent="0.25">
      <c r="A9" s="73" t="s">
        <v>513</v>
      </c>
      <c r="B9">
        <v>1</v>
      </c>
    </row>
    <row r="10" spans="1:2" x14ac:dyDescent="0.25">
      <c r="A10" s="73" t="s">
        <v>514</v>
      </c>
      <c r="B10">
        <v>1</v>
      </c>
    </row>
    <row r="11" spans="1:2" x14ac:dyDescent="0.25">
      <c r="A11" s="73" t="s">
        <v>400</v>
      </c>
      <c r="B11">
        <v>1</v>
      </c>
    </row>
    <row r="12" spans="1:2" x14ac:dyDescent="0.25">
      <c r="A12" s="73" t="s">
        <v>402</v>
      </c>
      <c r="B12">
        <v>1</v>
      </c>
    </row>
    <row r="13" spans="1:2" x14ac:dyDescent="0.25">
      <c r="A13" s="73" t="s">
        <v>403</v>
      </c>
      <c r="B13">
        <v>1</v>
      </c>
    </row>
    <row r="14" spans="1:2" x14ac:dyDescent="0.25">
      <c r="A14" s="73" t="s">
        <v>404</v>
      </c>
      <c r="B14">
        <v>1</v>
      </c>
    </row>
    <row r="15" spans="1:2" x14ac:dyDescent="0.25">
      <c r="A15" s="73" t="s">
        <v>405</v>
      </c>
      <c r="B15">
        <v>1</v>
      </c>
    </row>
    <row r="16" spans="1:2" x14ac:dyDescent="0.25">
      <c r="A16" s="73" t="s">
        <v>406</v>
      </c>
      <c r="B16">
        <v>1</v>
      </c>
    </row>
    <row r="17" spans="1:2" x14ac:dyDescent="0.25">
      <c r="A17" s="73" t="s">
        <v>407</v>
      </c>
      <c r="B17">
        <v>1</v>
      </c>
    </row>
    <row r="18" spans="1:2" x14ac:dyDescent="0.25">
      <c r="A18" s="73" t="s">
        <v>408</v>
      </c>
      <c r="B18">
        <v>1</v>
      </c>
    </row>
    <row r="19" spans="1:2" x14ac:dyDescent="0.25">
      <c r="A19" s="73" t="s">
        <v>515</v>
      </c>
      <c r="B19">
        <v>1</v>
      </c>
    </row>
    <row r="20" spans="1:2" x14ac:dyDescent="0.25">
      <c r="A20" s="73" t="s">
        <v>409</v>
      </c>
      <c r="B20">
        <v>1</v>
      </c>
    </row>
    <row r="21" spans="1:2" x14ac:dyDescent="0.25">
      <c r="A21" s="73" t="s">
        <v>410</v>
      </c>
      <c r="B21">
        <v>1</v>
      </c>
    </row>
    <row r="22" spans="1:2" x14ac:dyDescent="0.25">
      <c r="A22" s="73" t="s">
        <v>411</v>
      </c>
      <c r="B22">
        <v>1</v>
      </c>
    </row>
    <row r="23" spans="1:2" x14ac:dyDescent="0.25">
      <c r="A23" s="73" t="s">
        <v>516</v>
      </c>
      <c r="B23">
        <v>1</v>
      </c>
    </row>
    <row r="24" spans="1:2" x14ac:dyDescent="0.25">
      <c r="A24" s="73" t="s">
        <v>412</v>
      </c>
      <c r="B24">
        <v>1</v>
      </c>
    </row>
    <row r="25" spans="1:2" x14ac:dyDescent="0.25">
      <c r="A25" s="73" t="s">
        <v>413</v>
      </c>
      <c r="B25">
        <v>1</v>
      </c>
    </row>
    <row r="26" spans="1:2" x14ac:dyDescent="0.25">
      <c r="A26" s="73" t="s">
        <v>414</v>
      </c>
      <c r="B26">
        <v>1</v>
      </c>
    </row>
    <row r="27" spans="1:2" x14ac:dyDescent="0.25">
      <c r="A27" s="73" t="s">
        <v>415</v>
      </c>
      <c r="B27">
        <v>1</v>
      </c>
    </row>
    <row r="28" spans="1:2" x14ac:dyDescent="0.25">
      <c r="A28" s="73" t="s">
        <v>416</v>
      </c>
      <c r="B28">
        <v>1</v>
      </c>
    </row>
    <row r="29" spans="1:2" x14ac:dyDescent="0.25">
      <c r="A29" s="73" t="s">
        <v>517</v>
      </c>
      <c r="B29">
        <v>1</v>
      </c>
    </row>
    <row r="30" spans="1:2" x14ac:dyDescent="0.25">
      <c r="A30" s="73" t="s">
        <v>417</v>
      </c>
      <c r="B30">
        <v>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F1F8-73B0-4CEC-9DDD-382809F438A7}">
  <dimension ref="A1:F28"/>
  <sheetViews>
    <sheetView zoomScale="70" zoomScaleNormal="70" workbookViewId="0">
      <selection activeCell="E1" sqref="E1:E1048576"/>
    </sheetView>
  </sheetViews>
  <sheetFormatPr baseColWidth="10" defaultColWidth="9.140625" defaultRowHeight="15" x14ac:dyDescent="0.25"/>
  <cols>
    <col min="1" max="1" width="32.5703125" style="77" customWidth="1"/>
    <col min="2" max="2" width="105.85546875" style="80" customWidth="1"/>
    <col min="3" max="4" width="27.140625" style="78" hidden="1" customWidth="1"/>
    <col min="5" max="5" width="24.42578125" style="79" customWidth="1"/>
    <col min="6" max="6" width="48.28515625" style="77" customWidth="1"/>
  </cols>
  <sheetData>
    <row r="1" spans="1:6" s="74" customFormat="1" ht="12.75" x14ac:dyDescent="0.2">
      <c r="A1" s="113"/>
      <c r="B1" s="122"/>
      <c r="C1" s="115"/>
      <c r="D1" s="115"/>
      <c r="E1" s="116"/>
      <c r="F1" s="113"/>
    </row>
    <row r="2" spans="1:6" s="113" customFormat="1" ht="51" x14ac:dyDescent="0.25">
      <c r="A2" s="123" t="s">
        <v>23</v>
      </c>
      <c r="B2" s="124" t="s">
        <v>518</v>
      </c>
      <c r="C2" s="124" t="s">
        <v>519</v>
      </c>
      <c r="D2" s="124" t="s">
        <v>520</v>
      </c>
      <c r="E2" s="125" t="s">
        <v>32</v>
      </c>
      <c r="F2" s="125" t="s">
        <v>521</v>
      </c>
    </row>
    <row r="3" spans="1:6" s="74" customFormat="1" ht="30" customHeight="1" x14ac:dyDescent="0.2">
      <c r="A3" s="117" t="s">
        <v>509</v>
      </c>
      <c r="B3" s="118" t="s">
        <v>522</v>
      </c>
      <c r="C3" s="52"/>
      <c r="D3" s="85"/>
      <c r="E3" s="157">
        <v>1</v>
      </c>
      <c r="F3" s="120" t="s">
        <v>523</v>
      </c>
    </row>
    <row r="4" spans="1:6" s="74" customFormat="1" ht="25.5" x14ac:dyDescent="0.2">
      <c r="A4" s="117" t="s">
        <v>510</v>
      </c>
      <c r="B4" s="118" t="s">
        <v>524</v>
      </c>
      <c r="C4" s="52"/>
      <c r="D4" s="85"/>
      <c r="E4" s="157">
        <v>1</v>
      </c>
      <c r="F4" s="120" t="s">
        <v>523</v>
      </c>
    </row>
    <row r="5" spans="1:6" s="74" customFormat="1" ht="25.5" x14ac:dyDescent="0.2">
      <c r="A5" s="117" t="s">
        <v>511</v>
      </c>
      <c r="B5" s="118" t="s">
        <v>525</v>
      </c>
      <c r="C5" s="119"/>
      <c r="D5" s="119"/>
      <c r="E5" s="119" t="s">
        <v>50</v>
      </c>
      <c r="F5" s="120" t="s">
        <v>523</v>
      </c>
    </row>
    <row r="6" spans="1:6" s="74" customFormat="1" ht="25.5" x14ac:dyDescent="0.2">
      <c r="A6" s="117" t="s">
        <v>399</v>
      </c>
      <c r="B6" s="118" t="s">
        <v>526</v>
      </c>
      <c r="C6" s="52"/>
      <c r="D6" s="85"/>
      <c r="E6" s="157">
        <v>1</v>
      </c>
      <c r="F6" s="120" t="s">
        <v>527</v>
      </c>
    </row>
    <row r="7" spans="1:6" s="74" customFormat="1" ht="28.5" customHeight="1" x14ac:dyDescent="0.2">
      <c r="A7" s="117" t="s">
        <v>512</v>
      </c>
      <c r="B7" s="118" t="s">
        <v>528</v>
      </c>
      <c r="C7" s="119"/>
      <c r="D7" s="119"/>
      <c r="E7" s="119" t="s">
        <v>50</v>
      </c>
      <c r="F7" s="261" t="s">
        <v>523</v>
      </c>
    </row>
    <row r="8" spans="1:6" s="74" customFormat="1" ht="28.5" customHeight="1" x14ac:dyDescent="0.2">
      <c r="A8" s="117" t="s">
        <v>513</v>
      </c>
      <c r="B8" s="118" t="s">
        <v>529</v>
      </c>
      <c r="C8" s="52"/>
      <c r="D8" s="85"/>
      <c r="E8" s="157">
        <v>1</v>
      </c>
      <c r="F8" s="261" t="s">
        <v>523</v>
      </c>
    </row>
    <row r="9" spans="1:6" s="74" customFormat="1" ht="28.5" customHeight="1" x14ac:dyDescent="0.2">
      <c r="A9" s="117" t="s">
        <v>514</v>
      </c>
      <c r="B9" s="118" t="s">
        <v>530</v>
      </c>
      <c r="C9" s="52"/>
      <c r="D9" s="52"/>
      <c r="E9" s="157">
        <v>1</v>
      </c>
      <c r="F9" s="120" t="s">
        <v>523</v>
      </c>
    </row>
    <row r="10" spans="1:6" s="74" customFormat="1" ht="28.5" customHeight="1" x14ac:dyDescent="0.2">
      <c r="A10" s="117" t="s">
        <v>400</v>
      </c>
      <c r="B10" s="121" t="s">
        <v>531</v>
      </c>
      <c r="C10" s="52"/>
      <c r="D10" s="85"/>
      <c r="E10" s="157">
        <v>1</v>
      </c>
      <c r="F10" s="120" t="s">
        <v>532</v>
      </c>
    </row>
    <row r="11" spans="1:6" s="114" customFormat="1" ht="28.5" customHeight="1" x14ac:dyDescent="0.25">
      <c r="A11" s="117" t="s">
        <v>402</v>
      </c>
      <c r="B11" s="118" t="s">
        <v>533</v>
      </c>
      <c r="C11" s="119"/>
      <c r="D11" s="161"/>
      <c r="E11" s="157">
        <v>1</v>
      </c>
      <c r="F11" s="120" t="s">
        <v>534</v>
      </c>
    </row>
    <row r="12" spans="1:6" s="74" customFormat="1" ht="28.5" customHeight="1" x14ac:dyDescent="0.2">
      <c r="A12" s="117" t="s">
        <v>403</v>
      </c>
      <c r="B12" s="118" t="s">
        <v>535</v>
      </c>
      <c r="C12" s="52"/>
      <c r="D12" s="85"/>
      <c r="E12" s="157">
        <v>1</v>
      </c>
      <c r="F12" s="120" t="s">
        <v>536</v>
      </c>
    </row>
    <row r="13" spans="1:6" s="74" customFormat="1" ht="28.5" customHeight="1" x14ac:dyDescent="0.2">
      <c r="A13" s="117" t="s">
        <v>404</v>
      </c>
      <c r="B13" s="118" t="s">
        <v>537</v>
      </c>
      <c r="C13" s="52"/>
      <c r="D13" s="85"/>
      <c r="E13" s="157">
        <v>1</v>
      </c>
      <c r="F13" s="120" t="s">
        <v>534</v>
      </c>
    </row>
    <row r="14" spans="1:6" s="74" customFormat="1" ht="28.5" customHeight="1" x14ac:dyDescent="0.2">
      <c r="A14" s="117" t="s">
        <v>405</v>
      </c>
      <c r="B14" s="118" t="s">
        <v>538</v>
      </c>
      <c r="C14" s="52"/>
      <c r="D14" s="85"/>
      <c r="E14" s="157">
        <v>1</v>
      </c>
      <c r="F14" s="120" t="s">
        <v>539</v>
      </c>
    </row>
    <row r="15" spans="1:6" s="74" customFormat="1" ht="28.5" customHeight="1" x14ac:dyDescent="0.2">
      <c r="A15" s="117" t="s">
        <v>406</v>
      </c>
      <c r="B15" s="118" t="s">
        <v>540</v>
      </c>
      <c r="C15" s="119"/>
      <c r="D15" s="119"/>
      <c r="E15" s="157">
        <v>1</v>
      </c>
      <c r="F15" s="120" t="s">
        <v>539</v>
      </c>
    </row>
    <row r="16" spans="1:6" s="74" customFormat="1" ht="28.5" customHeight="1" x14ac:dyDescent="0.2">
      <c r="A16" s="117" t="s">
        <v>407</v>
      </c>
      <c r="B16" s="118" t="s">
        <v>541</v>
      </c>
      <c r="C16" s="119"/>
      <c r="D16" s="119"/>
      <c r="E16" s="157">
        <v>1</v>
      </c>
      <c r="F16" s="120" t="s">
        <v>539</v>
      </c>
    </row>
    <row r="17" spans="1:6" s="74" customFormat="1" ht="28.5" customHeight="1" x14ac:dyDescent="0.2">
      <c r="A17" s="117" t="s">
        <v>408</v>
      </c>
      <c r="B17" s="118" t="s">
        <v>542</v>
      </c>
      <c r="C17" s="52"/>
      <c r="D17" s="85"/>
      <c r="E17" s="157">
        <v>1</v>
      </c>
      <c r="F17" s="120" t="s">
        <v>539</v>
      </c>
    </row>
    <row r="18" spans="1:6" s="74" customFormat="1" ht="28.5" customHeight="1" x14ac:dyDescent="0.2">
      <c r="A18" s="118" t="s">
        <v>515</v>
      </c>
      <c r="B18" s="118" t="s">
        <v>543</v>
      </c>
      <c r="C18" s="52"/>
      <c r="D18" s="85"/>
      <c r="E18" s="162">
        <v>0.42</v>
      </c>
      <c r="F18" s="120" t="s">
        <v>539</v>
      </c>
    </row>
    <row r="19" spans="1:6" s="74" customFormat="1" ht="28.5" customHeight="1" x14ac:dyDescent="0.2">
      <c r="A19" s="117" t="s">
        <v>409</v>
      </c>
      <c r="B19" s="118" t="s">
        <v>544</v>
      </c>
      <c r="C19" s="119"/>
      <c r="D19" s="119"/>
      <c r="E19" s="157">
        <v>1</v>
      </c>
      <c r="F19" s="120" t="s">
        <v>536</v>
      </c>
    </row>
    <row r="20" spans="1:6" s="74" customFormat="1" ht="28.5" customHeight="1" x14ac:dyDescent="0.2">
      <c r="A20" s="117" t="s">
        <v>410</v>
      </c>
      <c r="B20" s="118" t="s">
        <v>535</v>
      </c>
      <c r="C20" s="119"/>
      <c r="D20" s="119"/>
      <c r="E20" s="157">
        <v>1</v>
      </c>
      <c r="F20" s="120" t="s">
        <v>536</v>
      </c>
    </row>
    <row r="21" spans="1:6" s="74" customFormat="1" ht="28.5" customHeight="1" x14ac:dyDescent="0.2">
      <c r="A21" s="117" t="s">
        <v>411</v>
      </c>
      <c r="B21" s="118" t="s">
        <v>545</v>
      </c>
      <c r="C21" s="52"/>
      <c r="D21" s="85"/>
      <c r="E21" s="262" t="s">
        <v>50</v>
      </c>
      <c r="F21" s="120" t="s">
        <v>536</v>
      </c>
    </row>
    <row r="22" spans="1:6" s="74" customFormat="1" ht="28.5" customHeight="1" x14ac:dyDescent="0.2">
      <c r="A22" s="117" t="s">
        <v>516</v>
      </c>
      <c r="B22" s="118" t="s">
        <v>546</v>
      </c>
      <c r="C22" s="52"/>
      <c r="D22" s="85"/>
      <c r="E22" s="157" t="s">
        <v>75</v>
      </c>
      <c r="F22" s="120" t="s">
        <v>547</v>
      </c>
    </row>
    <row r="23" spans="1:6" s="74" customFormat="1" ht="28.5" customHeight="1" x14ac:dyDescent="0.2">
      <c r="A23" s="117" t="s">
        <v>517</v>
      </c>
      <c r="B23" s="118" t="s">
        <v>548</v>
      </c>
      <c r="C23" s="119"/>
      <c r="D23" s="119"/>
      <c r="E23" s="119" t="s">
        <v>549</v>
      </c>
      <c r="F23" s="120" t="s">
        <v>550</v>
      </c>
    </row>
    <row r="24" spans="1:6" s="74" customFormat="1" ht="28.5" customHeight="1" x14ac:dyDescent="0.2">
      <c r="A24" s="117" t="s">
        <v>412</v>
      </c>
      <c r="B24" s="118" t="s">
        <v>551</v>
      </c>
      <c r="C24" s="119"/>
      <c r="D24" s="119"/>
      <c r="E24" s="157">
        <v>1</v>
      </c>
      <c r="F24" s="120" t="s">
        <v>552</v>
      </c>
    </row>
    <row r="25" spans="1:6" s="74" customFormat="1" ht="28.5" customHeight="1" x14ac:dyDescent="0.2">
      <c r="A25" s="117" t="s">
        <v>413</v>
      </c>
      <c r="B25" s="118" t="s">
        <v>553</v>
      </c>
      <c r="C25" s="119"/>
      <c r="D25" s="119"/>
      <c r="E25" s="163">
        <v>0.95</v>
      </c>
      <c r="F25" s="120" t="s">
        <v>554</v>
      </c>
    </row>
    <row r="26" spans="1:6" s="74" customFormat="1" ht="28.5" customHeight="1" x14ac:dyDescent="0.2">
      <c r="A26" s="117" t="s">
        <v>414</v>
      </c>
      <c r="B26" s="118" t="s">
        <v>555</v>
      </c>
      <c r="C26" s="119"/>
      <c r="D26" s="119"/>
      <c r="E26" s="163">
        <v>0.97</v>
      </c>
      <c r="F26" s="120" t="s">
        <v>552</v>
      </c>
    </row>
    <row r="27" spans="1:6" s="74" customFormat="1" ht="28.5" customHeight="1" x14ac:dyDescent="0.2">
      <c r="A27" s="117" t="s">
        <v>415</v>
      </c>
      <c r="B27" s="118" t="s">
        <v>556</v>
      </c>
      <c r="C27" s="119"/>
      <c r="D27" s="119"/>
      <c r="E27" s="157">
        <v>1</v>
      </c>
      <c r="F27" s="120" t="s">
        <v>547</v>
      </c>
    </row>
    <row r="28" spans="1:6" s="74" customFormat="1" ht="28.5" customHeight="1" x14ac:dyDescent="0.2">
      <c r="A28" s="117" t="s">
        <v>416</v>
      </c>
      <c r="B28" s="118" t="s">
        <v>557</v>
      </c>
      <c r="C28" s="119"/>
      <c r="D28" s="119"/>
      <c r="E28" s="157">
        <v>1</v>
      </c>
      <c r="F28" s="120" t="s">
        <v>558</v>
      </c>
    </row>
  </sheetData>
  <sheetProtection algorithmName="SHA-512" hashValue="jcORGE/dwyNnFHoXWH+d6v8zQssoGebwpmNe4qsrb2+AC7nwH3UO1VS5iOFAScn1Y9izHaAV7tGEbkq731xggQ==" saltValue="XXoYLkOfyIOgzYIANvdqD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108F44-BA3F-4BB3-9630-9A1A3F31C23C}">
  <ds:schemaRefs>
    <ds:schemaRef ds:uri="http://schemas.microsoft.com/office/2006/metadata/properties"/>
    <ds:schemaRef ds:uri="http://schemas.microsoft.com/office/infopath/2007/PartnerControls"/>
    <ds:schemaRef ds:uri="c79ee7df-2f77-403d-8537-026757c209ed"/>
    <ds:schemaRef ds:uri="954d8b88-66fa-41a0-8629-83d1f9f1be58"/>
  </ds:schemaRefs>
</ds:datastoreItem>
</file>

<file path=customXml/itemProps2.xml><?xml version="1.0" encoding="utf-8"?>
<ds:datastoreItem xmlns:ds="http://schemas.openxmlformats.org/officeDocument/2006/customXml" ds:itemID="{819FAD84-D3A6-44D6-8147-8C4CCF6054CC}">
  <ds:schemaRefs>
    <ds:schemaRef ds:uri="http://schemas.microsoft.com/sharepoint/v3/contenttype/forms"/>
  </ds:schemaRefs>
</ds:datastoreItem>
</file>

<file path=customXml/itemProps3.xml><?xml version="1.0" encoding="utf-8"?>
<ds:datastoreItem xmlns:ds="http://schemas.openxmlformats.org/officeDocument/2006/customXml" ds:itemID="{E9010B82-F74B-461F-B506-412213C7D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vt:lpstr>
      <vt:lpstr>TD</vt:lpstr>
      <vt:lpstr>BASE</vt:lpstr>
      <vt:lpstr>Hoja2</vt:lpstr>
      <vt:lpstr>RESUMEN DE CUMPLIMIENTO</vt:lpstr>
      <vt:lpstr>MATRIZ!Área_de_impresión</vt:lpstr>
      <vt:lpstr>MATRIZ!Títulos_a_imprimir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Gonzalez</dc:creator>
  <cp:keywords/>
  <dc:description/>
  <cp:lastModifiedBy>Diana Lopez Coronado</cp:lastModifiedBy>
  <cp:revision/>
  <dcterms:created xsi:type="dcterms:W3CDTF">2016-10-24T15:54:09Z</dcterms:created>
  <dcterms:modified xsi:type="dcterms:W3CDTF">2025-10-29T13:56:12Z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