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iana.lopez\Downloads\"/>
    </mc:Choice>
  </mc:AlternateContent>
  <xr:revisionPtr revIDLastSave="0" documentId="13_ncr:1_{EE1DD084-5E00-4DD8-B163-04AFC46E9171}" xr6:coauthVersionLast="47" xr6:coauthVersionMax="47" xr10:uidLastSave="{00000000-0000-0000-0000-000000000000}"/>
  <bookViews>
    <workbookView xWindow="-120" yWindow="-120" windowWidth="29040" windowHeight="15720" tabRatio="634" firstSheet="2" activeTab="5" xr2:uid="{00000000-000D-0000-FFFF-FFFF00000000}"/>
  </bookViews>
  <sheets>
    <sheet name="CUMPLIMIENTO DEPENDENCIA" sheetId="28" state="hidden" r:id="rId1"/>
    <sheet name="DATOS POA" sheetId="27" state="hidden" r:id="rId2"/>
    <sheet name="INTRODUCCION" sheetId="19" r:id="rId3"/>
    <sheet name="DATOS" sheetId="23" state="hidden" r:id="rId4"/>
    <sheet name="PLATAFORMA ESTRATÉGICA " sheetId="24" r:id="rId5"/>
    <sheet name="Plan de Acción - POA" sheetId="1" r:id="rId6"/>
    <sheet name="Instrucciones de dilienciamient" sheetId="25" r:id="rId7"/>
  </sheets>
  <definedNames>
    <definedName name="_xlnm._FilterDatabase" localSheetId="0" hidden="1">'CUMPLIMIENTO DEPENDENCIA'!$A$1:$D$26</definedName>
    <definedName name="_xlnm._FilterDatabase" localSheetId="3" hidden="1">DATOS!$A$1:$S$74</definedName>
    <definedName name="_xlnm._FilterDatabase" localSheetId="1" hidden="1">'DATOS POA'!$A$1:$I$79</definedName>
    <definedName name="_xlnm._FilterDatabase" localSheetId="5" hidden="1">'Plan de Acción - POA'!$A$6:$BB$6</definedName>
    <definedName name="_Toc186123991" localSheetId="4">'PLATAFORMA ESTRATÉGICA '!$A$6</definedName>
    <definedName name="_Toc186123994" localSheetId="4">'PLATAFORMA ESTRATÉGICA '!$A$18</definedName>
    <definedName name="_xlnm.Print_Area" localSheetId="2">INTRODUCCION!$A$1:$K$44</definedName>
    <definedName name="LINEAOB1">DATOS!$H$2:$H$4</definedName>
    <definedName name="LINEAOB3">DATOS!$J$2:$J$4</definedName>
    <definedName name="LINEAOB5">DATOS!$L$2:$L$5</definedName>
    <definedName name="LINEAOBJ1">DATOS!$H$1:$H$4</definedName>
    <definedName name="LINEAOBJ2">DATOS!$I$2:$I$6</definedName>
    <definedName name="LINEAOBJ3">DATOS!$J$1:$J$4</definedName>
    <definedName name="LINEAOBJ4">DATOS!$K$2:$K$6</definedName>
    <definedName name="LINEAOBJ6">DATOS!$M$2:$M$7</definedName>
    <definedName name="LINEAS">DATOS!$H$2:$H$4</definedName>
    <definedName name="LINEASOB2">DATOS!$I$1:$I$6</definedName>
    <definedName name="LINEASOBJ3">DATOS!$J$1:$J$4</definedName>
    <definedName name="LINEASOBJ4">DATOS!$K$1:$K$6</definedName>
    <definedName name="LINEASOBJ5">DATOS!$L$1:$L$5</definedName>
    <definedName name="LINEASOBJ6">DATOS!$M$1:$M$7</definedName>
    <definedName name="OBJETIVOS">DATOS!$G$1:$G$6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27" l="1"/>
  <c r="BA36" i="1"/>
  <c r="AZ33" i="1"/>
  <c r="B2" i="28"/>
  <c r="D3" i="27"/>
  <c r="D4" i="27"/>
  <c r="D5" i="27"/>
  <c r="D6" i="27"/>
  <c r="D7" i="27"/>
  <c r="D8" i="27"/>
  <c r="D9" i="27"/>
  <c r="D10" i="27"/>
  <c r="D11" i="27"/>
  <c r="D12" i="27"/>
  <c r="D13" i="27"/>
  <c r="D14" i="27"/>
  <c r="D15" i="27"/>
  <c r="D16" i="27"/>
  <c r="D17" i="27"/>
  <c r="D18" i="27"/>
  <c r="D19" i="27"/>
  <c r="D20" i="27"/>
  <c r="D21" i="27"/>
  <c r="D22" i="27"/>
  <c r="D23" i="27"/>
  <c r="D24" i="27"/>
  <c r="D25" i="27"/>
  <c r="D26" i="27"/>
  <c r="D27"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AY22" i="1"/>
  <c r="AY84" i="1"/>
  <c r="AZ84" i="1"/>
  <c r="BA84" i="1"/>
  <c r="AY85" i="1"/>
  <c r="AZ85" i="1"/>
  <c r="BA85" i="1"/>
  <c r="AY86" i="1"/>
  <c r="AZ86" i="1"/>
  <c r="BA86" i="1"/>
  <c r="AY87" i="1"/>
  <c r="AZ87" i="1"/>
  <c r="BA87" i="1"/>
  <c r="AY88" i="1"/>
  <c r="AZ88" i="1"/>
  <c r="BA88" i="1"/>
  <c r="AY89" i="1"/>
  <c r="AZ89" i="1"/>
  <c r="BA89" i="1"/>
  <c r="AY90" i="1"/>
  <c r="AZ90" i="1"/>
  <c r="BA90" i="1"/>
  <c r="AY91" i="1"/>
  <c r="AZ91" i="1"/>
  <c r="BA91" i="1"/>
  <c r="AY92" i="1"/>
  <c r="AZ92" i="1"/>
  <c r="BA92" i="1"/>
  <c r="AY93" i="1"/>
  <c r="AZ93" i="1"/>
  <c r="BA93" i="1"/>
  <c r="AY94" i="1"/>
  <c r="AZ94" i="1"/>
  <c r="BA94" i="1"/>
  <c r="AY95" i="1"/>
  <c r="AZ95" i="1"/>
  <c r="BA95" i="1"/>
  <c r="AY96" i="1"/>
  <c r="AZ96" i="1"/>
  <c r="BA96" i="1"/>
  <c r="AY97" i="1"/>
  <c r="AZ97" i="1"/>
  <c r="BA97" i="1"/>
  <c r="AY98" i="1"/>
  <c r="AZ98" i="1"/>
  <c r="BA98" i="1"/>
  <c r="AY99" i="1"/>
  <c r="AZ99" i="1"/>
  <c r="BA99" i="1"/>
  <c r="AY82" i="1"/>
  <c r="AZ82" i="1"/>
  <c r="BA82" i="1"/>
  <c r="AY83" i="1"/>
  <c r="AZ83" i="1"/>
  <c r="BA83" i="1"/>
  <c r="AY80" i="1"/>
  <c r="AZ80" i="1"/>
  <c r="BA80" i="1"/>
  <c r="AY81" i="1"/>
  <c r="AZ81" i="1"/>
  <c r="BA81" i="1"/>
  <c r="AY78" i="1"/>
  <c r="AZ78" i="1"/>
  <c r="BA78" i="1"/>
  <c r="AY79" i="1"/>
  <c r="AZ79" i="1"/>
  <c r="BA79" i="1"/>
  <c r="AY75" i="1"/>
  <c r="AZ75" i="1"/>
  <c r="BA75" i="1"/>
  <c r="AY76" i="1"/>
  <c r="AZ76" i="1"/>
  <c r="BA76" i="1"/>
  <c r="AY77" i="1"/>
  <c r="AZ77" i="1"/>
  <c r="BA77" i="1"/>
  <c r="AY72" i="1"/>
  <c r="AZ72" i="1"/>
  <c r="BA72" i="1"/>
  <c r="AY73" i="1"/>
  <c r="AZ73" i="1"/>
  <c r="BA73" i="1"/>
  <c r="AY74" i="1"/>
  <c r="AZ74" i="1"/>
  <c r="BA74" i="1"/>
  <c r="AY70" i="1"/>
  <c r="AZ70" i="1"/>
  <c r="BA70" i="1"/>
  <c r="AY71" i="1"/>
  <c r="AZ71" i="1"/>
  <c r="BA71" i="1"/>
  <c r="AY67" i="1"/>
  <c r="AZ67" i="1"/>
  <c r="BA67" i="1"/>
  <c r="AY68" i="1"/>
  <c r="AZ68" i="1"/>
  <c r="BA68" i="1"/>
  <c r="AY69" i="1"/>
  <c r="AZ69" i="1"/>
  <c r="BA69" i="1"/>
  <c r="AY64" i="1"/>
  <c r="AZ64" i="1"/>
  <c r="BA64" i="1"/>
  <c r="AY65" i="1"/>
  <c r="AZ65" i="1"/>
  <c r="BA65" i="1"/>
  <c r="AY66" i="1"/>
  <c r="AZ66" i="1"/>
  <c r="BA66" i="1"/>
  <c r="AY61" i="1"/>
  <c r="AZ61" i="1"/>
  <c r="BA61" i="1"/>
  <c r="AY62" i="1"/>
  <c r="AZ62" i="1"/>
  <c r="BA62" i="1"/>
  <c r="AY63" i="1"/>
  <c r="AZ63" i="1"/>
  <c r="AY59" i="1"/>
  <c r="AZ59" i="1"/>
  <c r="AY60" i="1"/>
  <c r="AZ60" i="1"/>
  <c r="BA60" i="1"/>
  <c r="AY56" i="1"/>
  <c r="AZ56" i="1"/>
  <c r="BA56" i="1"/>
  <c r="AY57" i="1"/>
  <c r="AZ57" i="1"/>
  <c r="BA57" i="1"/>
  <c r="AY58" i="1"/>
  <c r="AZ58" i="1"/>
  <c r="BA58" i="1"/>
  <c r="AY54" i="1"/>
  <c r="AZ54" i="1"/>
  <c r="BA54" i="1"/>
  <c r="AY55" i="1"/>
  <c r="AZ55" i="1"/>
  <c r="BA55" i="1"/>
  <c r="AY52" i="1"/>
  <c r="AZ52" i="1"/>
  <c r="BA52" i="1"/>
  <c r="AY53" i="1"/>
  <c r="AZ53" i="1"/>
  <c r="BA53" i="1"/>
  <c r="AY50" i="1"/>
  <c r="AZ50" i="1"/>
  <c r="BA50" i="1"/>
  <c r="AY51" i="1"/>
  <c r="AZ51" i="1"/>
  <c r="BA51" i="1"/>
  <c r="AY48" i="1"/>
  <c r="AZ48" i="1"/>
  <c r="BA48" i="1"/>
  <c r="AY49" i="1"/>
  <c r="AZ49" i="1"/>
  <c r="BA49" i="1"/>
  <c r="AY46" i="1"/>
  <c r="AZ46" i="1"/>
  <c r="BA46" i="1"/>
  <c r="AY47" i="1"/>
  <c r="AZ47" i="1"/>
  <c r="BA47" i="1"/>
  <c r="AY44" i="1"/>
  <c r="AZ44" i="1"/>
  <c r="AY45" i="1"/>
  <c r="AZ45" i="1"/>
  <c r="BA45" i="1"/>
  <c r="AY42" i="1"/>
  <c r="AZ42" i="1"/>
  <c r="BA42" i="1"/>
  <c r="AY43" i="1"/>
  <c r="AZ43" i="1"/>
  <c r="BA43" i="1"/>
  <c r="AY39" i="1"/>
  <c r="AZ39" i="1"/>
  <c r="BA39" i="1"/>
  <c r="AY40" i="1"/>
  <c r="AZ40" i="1"/>
  <c r="BA40" i="1"/>
  <c r="AY41" i="1"/>
  <c r="AZ41" i="1"/>
  <c r="BA41" i="1"/>
  <c r="AY37" i="1"/>
  <c r="AZ37" i="1"/>
  <c r="BA37" i="1"/>
  <c r="AY38" i="1"/>
  <c r="AZ38" i="1"/>
  <c r="BA38" i="1"/>
  <c r="AY36" i="1"/>
  <c r="BA34" i="1"/>
  <c r="BA35" i="1"/>
  <c r="BA32" i="1"/>
  <c r="BA29" i="1"/>
  <c r="BA30" i="1"/>
  <c r="BA31" i="1"/>
  <c r="BA26" i="1"/>
  <c r="BA27" i="1"/>
  <c r="BA28" i="1"/>
  <c r="BA24" i="1"/>
  <c r="BA25" i="1"/>
  <c r="BA22" i="1"/>
  <c r="BA23" i="1"/>
  <c r="BA21" i="1"/>
  <c r="BA18" i="1"/>
  <c r="BA20" i="1"/>
  <c r="BA15" i="1"/>
  <c r="BA17" i="1"/>
  <c r="BA13" i="1"/>
  <c r="BA14" i="1"/>
  <c r="BA11" i="1"/>
  <c r="BA12" i="1"/>
  <c r="BA9" i="1"/>
  <c r="BA10" i="1"/>
  <c r="BA8" i="1"/>
  <c r="BA7" i="1"/>
  <c r="AY13" i="1"/>
  <c r="AY12" i="1"/>
  <c r="AY10" i="1"/>
  <c r="AY16" i="1"/>
  <c r="AY15" i="1"/>
  <c r="AY9" i="1"/>
  <c r="AY8" i="1"/>
  <c r="AY11" i="1"/>
  <c r="AY14" i="1"/>
  <c r="AY17" i="1"/>
  <c r="AY18" i="1"/>
  <c r="AY19" i="1"/>
  <c r="AY20" i="1"/>
  <c r="AY21" i="1"/>
  <c r="AY23" i="1"/>
  <c r="AY24" i="1"/>
  <c r="AY25" i="1"/>
  <c r="AY26" i="1"/>
  <c r="AY27" i="1"/>
  <c r="AY28" i="1"/>
  <c r="AY29" i="1"/>
  <c r="AY30" i="1"/>
  <c r="AY31" i="1"/>
  <c r="AY32" i="1"/>
  <c r="AY34" i="1"/>
  <c r="AY35" i="1"/>
  <c r="AY7" i="1"/>
  <c r="AM57" i="1"/>
  <c r="AM58" i="1"/>
  <c r="C10" i="28"/>
  <c r="B3" i="28"/>
  <c r="B4" i="28"/>
  <c r="B5" i="28"/>
  <c r="B6" i="28"/>
  <c r="B7" i="28"/>
  <c r="B8" i="28"/>
  <c r="B9" i="28"/>
  <c r="B10" i="28"/>
  <c r="B11" i="28"/>
  <c r="B12" i="28"/>
  <c r="B13" i="28"/>
  <c r="B14" i="28"/>
  <c r="B15" i="28"/>
  <c r="B16" i="28"/>
  <c r="B17" i="28"/>
  <c r="B18" i="28"/>
  <c r="B19" i="28"/>
  <c r="B20" i="28"/>
  <c r="B21" i="28"/>
  <c r="B22" i="28"/>
  <c r="B23" i="28"/>
  <c r="B24" i="28"/>
  <c r="B25" i="28"/>
  <c r="C23" i="28"/>
  <c r="C4" i="28"/>
  <c r="C16" i="28"/>
  <c r="D2" i="27"/>
  <c r="C12" i="28" l="1"/>
  <c r="C3" i="28"/>
  <c r="J16" i="19"/>
  <c r="C14" i="28"/>
  <c r="E14" i="28" s="1"/>
  <c r="C15" i="28"/>
  <c r="D15" i="28" s="1"/>
  <c r="C25" i="28"/>
  <c r="D25" i="28" s="1"/>
  <c r="D3" i="28"/>
  <c r="C13" i="28"/>
  <c r="D13" i="28" s="1"/>
  <c r="C9" i="28"/>
  <c r="D9" i="28" s="1"/>
  <c r="C6" i="28"/>
  <c r="E6" i="28" s="1"/>
  <c r="C24" i="28"/>
  <c r="D24" i="28" s="1"/>
  <c r="C18" i="28"/>
  <c r="E18" i="28" s="1"/>
  <c r="C11" i="28"/>
  <c r="E11" i="28" s="1"/>
  <c r="E10" i="28"/>
  <c r="C8" i="28"/>
  <c r="E8" i="28" s="1"/>
  <c r="C20" i="28"/>
  <c r="D20" i="28" s="1"/>
  <c r="C17" i="28"/>
  <c r="E17" i="28" s="1"/>
  <c r="C21" i="28"/>
  <c r="E21" i="28" s="1"/>
  <c r="C19" i="28"/>
  <c r="D19" i="28" s="1"/>
  <c r="C5" i="28"/>
  <c r="E5" i="28" s="1"/>
  <c r="C7" i="28"/>
  <c r="E7" i="28" s="1"/>
  <c r="C22" i="28"/>
  <c r="D22" i="28" s="1"/>
  <c r="D10" i="28"/>
  <c r="E12" i="28"/>
  <c r="D4" i="28"/>
  <c r="E4" i="28"/>
  <c r="D23" i="28"/>
  <c r="E23" i="28"/>
  <c r="D16" i="28"/>
  <c r="E16" i="28"/>
  <c r="D14" i="28"/>
  <c r="E15" i="28" l="1"/>
  <c r="E3" i="28"/>
  <c r="E25" i="28"/>
  <c r="D6" i="28"/>
  <c r="E13" i="28"/>
  <c r="E24" i="28"/>
  <c r="D18" i="28"/>
  <c r="E9" i="28"/>
  <c r="D11" i="28"/>
  <c r="E11" i="19" s="1"/>
  <c r="D5" i="28"/>
  <c r="D17" i="28"/>
  <c r="D7" i="28"/>
  <c r="E20" i="28"/>
  <c r="D8" i="28"/>
  <c r="D21" i="28"/>
  <c r="E22" i="28"/>
  <c r="E19" i="28"/>
  <c r="D12" i="28"/>
  <c r="AZ36" i="1" l="1"/>
  <c r="AZ35" i="1"/>
  <c r="AZ34" i="1"/>
  <c r="AZ32" i="1"/>
  <c r="AZ31" i="1"/>
  <c r="AZ12" i="1"/>
  <c r="E36" i="19" l="1"/>
  <c r="E17" i="19"/>
  <c r="G17" i="19" s="1"/>
  <c r="E35" i="19"/>
  <c r="E37" i="19"/>
  <c r="E31" i="19"/>
  <c r="E21" i="19"/>
  <c r="E19" i="19"/>
  <c r="E27" i="19"/>
  <c r="E30" i="19"/>
  <c r="C2" i="28"/>
  <c r="AZ7" i="1"/>
  <c r="AZ8" i="1"/>
  <c r="AZ9" i="1"/>
  <c r="AZ10" i="1"/>
  <c r="AZ11" i="1"/>
  <c r="AZ13" i="1"/>
  <c r="AZ14" i="1"/>
  <c r="AZ15" i="1"/>
  <c r="AZ16" i="1"/>
  <c r="AZ17" i="1"/>
  <c r="AZ18" i="1"/>
  <c r="AZ20" i="1"/>
  <c r="AZ21" i="1"/>
  <c r="AZ22" i="1"/>
  <c r="AZ23" i="1"/>
  <c r="AZ24" i="1"/>
  <c r="AZ25" i="1"/>
  <c r="AZ26" i="1"/>
  <c r="AZ27" i="1"/>
  <c r="AZ28" i="1"/>
  <c r="AZ29" i="1"/>
  <c r="AZ30" i="1"/>
  <c r="E34" i="19" l="1"/>
  <c r="E15" i="19"/>
  <c r="E18" i="19"/>
  <c r="G18" i="19" s="1"/>
  <c r="E22" i="19"/>
  <c r="E13" i="19"/>
  <c r="E2" i="28"/>
  <c r="D2" i="28"/>
  <c r="E28" i="19"/>
  <c r="E12" i="19"/>
  <c r="E24" i="19"/>
  <c r="E14" i="19"/>
  <c r="E38" i="19"/>
  <c r="G11" i="19"/>
  <c r="E26" i="19"/>
  <c r="E23" i="19"/>
  <c r="E29" i="19"/>
  <c r="G35" i="19"/>
  <c r="G21" i="19"/>
  <c r="G15" i="19" l="1"/>
  <c r="G27" i="19"/>
  <c r="G29" i="19"/>
  <c r="G37" i="19"/>
  <c r="G34" i="19"/>
  <c r="G28" i="19"/>
  <c r="G26" i="19"/>
  <c r="G23" i="19"/>
  <c r="G14" i="19"/>
  <c r="G12" i="19"/>
  <c r="G30" i="19"/>
  <c r="G38" i="19"/>
  <c r="G24" i="19"/>
  <c r="G31" i="19"/>
  <c r="G36" i="19"/>
  <c r="G22" i="19"/>
  <c r="G13" i="19"/>
  <c r="E33" i="19"/>
  <c r="G33"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s>
  <commentList>
    <comment ref="N28" authorId="0" shapeId="0" xr:uid="{00000000-0006-0000-0200-000001000000}">
      <text>
        <r>
          <rPr>
            <b/>
            <sz val="9"/>
            <color indexed="81"/>
            <rFont val="Tahoma"/>
            <family val="2"/>
          </rPr>
          <t>Diana Lopez Coronado:</t>
        </r>
        <r>
          <rPr>
            <sz val="9"/>
            <color indexed="81"/>
            <rFont val="Tahoma"/>
            <family val="2"/>
          </rPr>
          <t xml:space="preserve">
En el periodo o al corte o en la vigencia?</t>
        </r>
      </text>
    </comment>
    <comment ref="P36" authorId="0" shapeId="0" xr:uid="{00000000-0006-0000-0200-000002000000}">
      <text>
        <r>
          <rPr>
            <b/>
            <sz val="9"/>
            <color indexed="81"/>
            <rFont val="Tahoma"/>
            <family val="2"/>
          </rPr>
          <t>Diana Lopez Coronado:</t>
        </r>
        <r>
          <rPr>
            <sz val="9"/>
            <color indexed="81"/>
            <rFont val="Tahoma"/>
            <family val="2"/>
          </rPr>
          <t xml:space="preserve">
cual es la unidad de medida</t>
        </r>
      </text>
    </comment>
    <comment ref="K61" authorId="0" shapeId="0" xr:uid="{00000000-0006-0000-0200-000003000000}">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N61" authorId="0" shapeId="0" xr:uid="{00000000-0006-0000-0200-000004000000}">
      <text>
        <r>
          <rPr>
            <b/>
            <sz val="9"/>
            <color indexed="81"/>
            <rFont val="Tahoma"/>
            <family val="2"/>
          </rPr>
          <t>Diana Lopez Coronado:</t>
        </r>
        <r>
          <rPr>
            <sz val="9"/>
            <color indexed="81"/>
            <rFont val="Tahoma"/>
            <family val="2"/>
          </rPr>
          <t xml:space="preserve">
que pasa si en un trimestre no se allegan solicitudes de contratacion relacionadas. Esto se programó conforme al PAA?</t>
        </r>
      </text>
    </comment>
    <comment ref="S70" authorId="0" shapeId="0" xr:uid="{00000000-0006-0000-0200-000005000000}">
      <text>
        <r>
          <rPr>
            <b/>
            <sz val="9"/>
            <color indexed="81"/>
            <rFont val="Tahoma"/>
            <family val="2"/>
          </rPr>
          <t>Diana Lopez Coronado:</t>
        </r>
        <r>
          <rPr>
            <sz val="9"/>
            <color indexed="81"/>
            <rFont val="Tahoma"/>
            <family val="2"/>
          </rPr>
          <t xml:space="preserve">
indicador de resultado??</t>
        </r>
      </text>
    </comment>
  </commentList>
</comments>
</file>

<file path=xl/sharedStrings.xml><?xml version="1.0" encoding="utf-8"?>
<sst xmlns="http://schemas.openxmlformats.org/spreadsheetml/2006/main" count="3536" uniqueCount="1421">
  <si>
    <t>DEPENDENCIA</t>
  </si>
  <si>
    <t>META NORMALIZADA 1T</t>
  </si>
  <si>
    <t>CUMPLIMIENTO 2T</t>
  </si>
  <si>
    <t>DESEMPEÑO DEPENDENCIA</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</si>
  <si>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</si>
  <si>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</si>
  <si>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</si>
  <si>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</si>
  <si>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</si>
  <si>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</si>
  <si>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Subsecretaria de Seguridad y Convivencia</t>
  </si>
  <si>
    <t>Dirección de Prevención y Cultura Ciudadana</t>
  </si>
  <si>
    <t>Dirección de Seguridad</t>
  </si>
  <si>
    <t>Subsecretaría de Acceso a la Justicia</t>
  </si>
  <si>
    <t>Dirección Acceso a la Justicia</t>
  </si>
  <si>
    <t>Dirección Responsabilidad Penal Adolescente</t>
  </si>
  <si>
    <t>Dirección Cárcel Distrital</t>
  </si>
  <si>
    <t>Dirección Centro Especial de Reclusión</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</si>
  <si>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</si>
  <si>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</si>
  <si>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</si>
  <si>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</si>
  <si>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</si>
  <si>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</si>
  <si>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</si>
  <si>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de Recursos Físicos y Gestión Documental</t>
  </si>
  <si>
    <t>Dirección Jurídica y Contractual</t>
  </si>
  <si>
    <t>Dirección Financiera</t>
  </si>
  <si>
    <t>PONDERACION</t>
  </si>
  <si>
    <t>PORCENTAJE DE CUMPLIMIENTO NORMALIZADO</t>
  </si>
  <si>
    <t>RESULTADO PONDERADO</t>
  </si>
  <si>
    <t xml:space="preserve">PASOS:
1. Copiar y pegar los datos en una hoja nueva de cumplimiento
2. hacer la conversión de cumplimiento multiplicando la ponderación de la actividad por el porcentaje de cumpliento normalizados
3.  eliminar las filas de no programación 
4. en una hoja nueva con la fórmula sumar si conjunto,  sumar las programaciones y sumar en otra columa las conversiones de resultados 
5. comparar los resultados de programación 
6. IMPORTANTE, eliminar o revisar los qu eno tienen programación </t>
  </si>
  <si>
    <t>100%</t>
  </si>
  <si>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</si>
  <si>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</si>
  <si>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Plan Integral de Seguridad Ciudadana, Convivencia y Justicia (PISCCJ),  proyectos de inversión y las políticas del Modelo Integrado de Planeación y Gestión -MIPG-.
</t>
  </si>
  <si>
    <t>DEPENDENCIAS</t>
  </si>
  <si>
    <t>RANGOS DE CUMPLIMIENTO</t>
  </si>
  <si>
    <t>CLASIFICACIÓN</t>
  </si>
  <si>
    <t>Ejecución Óptima</t>
  </si>
  <si>
    <t>90%-99%</t>
  </si>
  <si>
    <t>Ejecución Destacada</t>
  </si>
  <si>
    <t>70% - 89%</t>
  </si>
  <si>
    <t>Ejecución Media</t>
  </si>
  <si>
    <t>&lt;69</t>
  </si>
  <si>
    <t>Baja Ejecución</t>
  </si>
  <si>
    <t>&gt;100%</t>
  </si>
  <si>
    <t>Sobre Ejecución</t>
  </si>
  <si>
    <t>% DE CUMPLIMIENTO TOTAL DE POA PRIMER TRIMESTRE</t>
  </si>
  <si>
    <t>SIN PROGRAMACIÓN</t>
  </si>
  <si>
    <t>Oficinas Despacho</t>
  </si>
  <si>
    <t>CONTROL DE CAMBIOS</t>
  </si>
  <si>
    <t>NUMERO DE VERSION</t>
  </si>
  <si>
    <t xml:space="preserve">DESCRIPCIÓN </t>
  </si>
  <si>
    <t>El Plan de Acción POA  fue aprobado en sesión del Comité Institucional de Gestión y Desempeño del 28 de enero de 2025 y fue publicado el 31 de enero del mismo año</t>
  </si>
  <si>
    <t xml:space="preserve">Se renumeran los indicadores 
Cárcel Distrital: Se ajustan las fórmulas de los indicadores de las actividades 1 y 2
Sub Institucional: se incluyeron dos actividades  y se ajustó la actividad 1 de Sub institucional, acortando la redacción
Dirección de recursos físicos: se adiciona actividad relacionada con los instrumentos archivísticos
Sub justicia: Se ajusta redacción de actividad No 2, nombre y fórmula de indicador y tipo de acumulación
Gestión humana: se ajusta redacción de las actividades 1,4,5,6,7  
OAP: se ajustó la redacción de la actividad y del indicador de la actividad No 1,2, 7,13,14; la actividad 11 se integra con la 1 y se elimina actividad 15
CER: se cambió la actividad No 1 por tanto cambia el indicador, fórmula y programación
OCDI: Se ajusta la redacción de la actividad No  2, y en el mismo sentido el nombre y fórmula del indicador
Dirección de Bienes: Actividad 2: Se corrige la programación y se modifica el tipo de acumulación del indicador
Dirección de Operaciones: se ajusta redacción de la actividad
</t>
  </si>
  <si>
    <t>Dirección de operaciones: Se ajusta redacción de actividad No1 con los periodos correctos de transferencia documental
CER: Se modifica la actividad No 2 dejando el alcance en el diagnostico de los estándares ACA y se cambia de tipo de medición de porcentual a numérica.
Cárcel Distrital: Se modifica la redacción de la actividad No1 limitando a servicios de medicina y odontología y las evidencias a aportar. Así mismo La Actividad 2 se aclara que mide solo las requisas generales.
Dirección Financiera: Se modifica la meta y programación de la actividad 1 dado que por error en la digitación quedó diferente a lo proyectado por el equipo técnico de la DF.
Subsecretaría de Justicia: Se modifica la actividad No 1, cambiando la medición de bienes y servicios entregados a los PPL de los CDT a las jornadas de atención integral y aprovechamiento del tiempo libre realizadas en los CDT, se modifica el indicador para que sea coherente. Además se adiciona otra actividad con el fin de medir específicamente la entrega de bienes en los CDTS.
Control Interno: Se modifica actividad No 1 delimitándola a lo ateniente con los roles de evaluación de la gestión del riesgo y evaluación y seguimiento las cuales cuentan con periodicidad fija
OAP:Se ajusta actividad No 1, pasando a la implementación de un plan de trabajo para la implementación de planes de gerencia.
Gestión Humana: se justa la programación de la actividad No 3, aumentando la meta anual y los porcentajes de cumplimiento trimestral para que sean conformes a los establecidos en el plan de institucional de capacitación aprobado.  Se ajusta la programación del tercer trimestre de la Actividad 4. Se ajusta programación del tercer trimestre de la actividad No 5. Se ajusta la programación del segundo tercer trimestre. Se ajusta programación de segundo y tercer trimestre de la actividad No 6.
Dirección de Tecnologías de la Información: se ajusta programación de las actividades 4,5 y 6 dado que su reporte estaba programado para el último trimestre
Subsecretaría de Seguridad: se modifica la actividad 4 aumentando las metas del trimestre
Dirección de Prevención: Se ajusta actividad 1 aumentando la meta del año y en consecuencia la programación trimestral</t>
  </si>
  <si>
    <t xml:space="preserve">Dirección de Prevención: Modificala actividad No 2  adelantando al tercer trimestre el cumplimiento de la meta del año.
Oficina Asesora de Comunicaciones: Se modifica la actividad No 3, aumentando la meta del tercer y cuarto trimestre.
Oficina Asesora Planeación: Modifica la actividad No 11 cambiando la meta del tercer y cuarto trimestre
Centro Especial de Reclusión: Se modifica la programacion del tercer y cuarto trimestre de la actividad 1 registrándola en cero dado que el CER no continuó con la prestación del servicio con ocasión del traslado realizado a la Cárcel Distrital. </t>
  </si>
  <si>
    <t>Numérica</t>
  </si>
  <si>
    <t>Acumulado</t>
  </si>
  <si>
    <t>Gestión</t>
  </si>
  <si>
    <t>Plan Distrital de Desarrollo -PDD-</t>
  </si>
  <si>
    <t>Plan Institucional de Archivos de la Entidad ­PINAR</t>
  </si>
  <si>
    <t>OBJETIVO 1 - LINEA ESTRATÉGICA 1</t>
  </si>
  <si>
    <t xml:space="preserve">OBJETIVOS ESTRATÉGICOS </t>
  </si>
  <si>
    <t>OBJETIVO ESTRATÉGICO N°1: Contribuir en la gestión de conflictos, el fortalecimiento de convivencias pacíficas y relaciones armónicas en las comunidades para propiciar la construcción de confianza.</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</si>
  <si>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</si>
  <si>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 xml:space="preserve">OBJETIVO ESTRATÉGICO N°3: Formalizar el sistema distrital de justicia con enfoque restaurativo en Bogotá, que articule los actores públicos, comunitarios y sociales en el marco de una justicia que resuelve, restaura y reintegra.  </t>
  </si>
  <si>
    <t>OBJETIVO ESTRATÉGICO N° 4: Fortalecer la estructura y las capacidades del modelo operativo de seguridad y emergencias para optimizar la toma de decisiones, la predicción y la respuesta coordinada, eficiente y eficaz a incidentes en la ciudad de Bogotá</t>
  </si>
  <si>
    <t>OBJETIVO ESTRATÉGICO N°5: Mejorar la gestión y la eficiencia organizacional, para el fortalecimiento de las capacidades de los organismos de vigilancia policial, funciones militares y otras de apoyo a la seguridad, la convivencia y justicia de Bogotá.</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</si>
  <si>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</si>
  <si>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POLÍTICA 1 Gestión Estratégica del Talento Humano</t>
  </si>
  <si>
    <t>Acceso y Fortalecimiento a la Justicia</t>
  </si>
  <si>
    <t>PROYECTOS DE INVERSION</t>
  </si>
  <si>
    <t>CRUCE</t>
  </si>
  <si>
    <t>Porcentual</t>
  </si>
  <si>
    <t>Constante</t>
  </si>
  <si>
    <t>Producto</t>
  </si>
  <si>
    <t>Plan Integral de Seguridad Ciudadana, Convivencia y Justicia (PISCCJ)</t>
  </si>
  <si>
    <t>Plan Anual de Adquisiciones</t>
  </si>
  <si>
    <t>OBJETIVO 1 - LINEA ESTRATÉGICA 2</t>
  </si>
  <si>
    <t xml:space="preserve">1. Diseño e implementación de intervenciones formativas mediante el uso de metodologías diferenciales y herramientas innovadoras que contribuyan a la transformación de comportamientos contrarios a la convivencia.  </t>
  </si>
  <si>
    <t>1. Elaboración de herramientas de análisis de información y documentos estratégicos que contribuyen a la toma de decisión agiles y oportunas en los procesos misionales bajo una lógica de comprensión integral de territorio</t>
  </si>
  <si>
    <t>1. Implementación del modelo de gestión carcelaria restaurativo para la Cárcel Distrital, el Centro Especial de Reclusión y Casa Libertad</t>
  </si>
  <si>
    <t>1. Incorporación de técnicas de analítica de datos, con estándares de ciberseguridad y seguridad de la información por medio del diseño de modelos descriptivos</t>
  </si>
  <si>
    <t>1. Implementación y optimización de herramientas tecnológicas para la gestión administrativa y el aprovechamiento del ciclo de vida útil de los bienes de la secretaría dispuestos para la operación de los organismos de seguridad</t>
  </si>
  <si>
    <t>1. Desarrollo e implementación del rediseño de la estructura organizacional para optimizar la planeación de recursos, procesos, talento humano, tecnología y relación con el ciudadano, bajo un modelo de gestión basado en capacidades</t>
  </si>
  <si>
    <t>POLÍTICA 2 Integridad</t>
  </si>
  <si>
    <t>Administración de Bienes Muebles e Inmuebles para el Fortalecimiento de la Capacidades Operativas</t>
  </si>
  <si>
    <t>8177 Fortalecimiento de capacidades operativas de vigilancia policial, funciones militares y otras de apoyo a la seguridad la convivencia y la justicia en
Bogotá D.C.</t>
  </si>
  <si>
    <t>8230 Fortalecimiento la Gestión Administrativa y Operativa de la Secretaría Distrital de Seguridad, Convivencia y Justicia en Bogotá D.C.</t>
  </si>
  <si>
    <t>Flujo</t>
  </si>
  <si>
    <t>Resultado</t>
  </si>
  <si>
    <t>Decreto  612 DE 2018</t>
  </si>
  <si>
    <t>Plan Anual de Vacantes</t>
  </si>
  <si>
    <t>OBJETIVO 1 - LINEA ESTRATÉGICA 3</t>
  </si>
  <si>
    <t>OBJETIVO ESTRATÉGICO N°2: Contribuir al mejoramiento de las condiciones de seguridad mediante la articulación interinstitucional, la cooperación ciudadana y el uso estratégico de datos para la comprensión integral del territorio y el fortalecimiento de la intervención territorial</t>
  </si>
  <si>
    <t>2. Ampliación de la cobertura y la sostenibilidad para la orientación en gestión de medidas correctivas mediante la implementación del portafolio de servicios a la ciudadanía</t>
  </si>
  <si>
    <t>2. Diseño, despliegue e implementación de un modelo de intervención territorial para la transformación de entornos problemáticos.</t>
  </si>
  <si>
    <t>2. Fortalecimiento del control y seguimiento a la ejecución de las obras de nuevos equipamientos referidos en el Plan Distrital de Desarrollo para el acceso a la justicia y descongestión de los centros de reclusión distritales</t>
  </si>
  <si>
    <t>2. Evolución integral del modelo operacional y de los procesos estratégicos y de apoyo del C4</t>
  </si>
  <si>
    <t>2. Mejoramiento de la gestión contractual y la capacidad de respuesta frente a las necesidades de dotación y de infraestructura de clientes internos y externos</t>
  </si>
  <si>
    <t>2. Fortalecimiento de la gestión contractual, financiera, documental, del talento humano y de las tecnologías y sistemas de información a través de acciones articuladas que aseguren la eficiencia operativa y el alcance de los objetivos estratégicos.</t>
  </si>
  <si>
    <t>POLÍTICA 3 Planeación Institucional</t>
  </si>
  <si>
    <t>Atención y Relación con el Ciudadano</t>
  </si>
  <si>
    <t>8180 Fortalecimiento de la Gestión Integral de la Seguridad en la Región Metropolitana Bogotá D.C</t>
  </si>
  <si>
    <t>8232 Fortalecimiento la Gestión Administrativa y Operativa de la Secretaría Distrital de Seguridad, Convivencia y Justicia en Bogotá D.C.</t>
  </si>
  <si>
    <t>Objetivos de Desarrollo Sostenible</t>
  </si>
  <si>
    <t>Plan de Previsión de Necesidades</t>
  </si>
  <si>
    <t>OBJETIVO 2 - LINEA ESTATÉGICA 1</t>
  </si>
  <si>
    <t>3. Desarrollo de alianzas estratégicas entre actores institucionales y comunitarios para el fortalecimiento de liderazgos sociales y orientación técnica para la sostenibilidad de iniciativas de convivencia</t>
  </si>
  <si>
    <t>3. Fortalecimiento de la gestión comunitaria de la Seguridad y la Convivencia, con el fin de generar espacios donde los ciudadanos colaboren en la identificación de problemas y en la implementación de estrategias</t>
  </si>
  <si>
    <t>3. Traslado de las capacidades de las Comisarías de Familia que permitan activar la ruta de atención integral en casos de violencia en el contexto familiar</t>
  </si>
  <si>
    <t>3. Descentralización de la operación del sistema C4</t>
  </si>
  <si>
    <t>3. Fortalecimiento de los procesos y los procedimientos para la definición de requisitos de inversión en capacidades de los organismos de seguridad de la ciudad</t>
  </si>
  <si>
    <t>3. Transformación organizacional inteligente y adaptativa, mediante la gestión del conocimiento y la innovación, optimizando procesos con la adopción de prácticas de agilidad organizacional y gestión de la calidad que permitan responder de manera eficiente a los desafíos del entorno</t>
  </si>
  <si>
    <t>POLÍTICA 4 Gestión Presupuestal y Eficiencia del Gasto Público</t>
  </si>
  <si>
    <t>Control Disciplinario</t>
  </si>
  <si>
    <t>8189 Recuperación de la seguridad de los entornos comerciales, industriales y residenciales a partir de la articulación de esfuerzos de seguridad pública en Bogotá D.C.</t>
  </si>
  <si>
    <t>8233 Fortalecimiento la Gestión Administrativa y Operativa de la Secretaría Distrital de Seguridad, Convivencia y Justicia en Bogotá D.C.</t>
  </si>
  <si>
    <t>CONPES Distritales</t>
  </si>
  <si>
    <t>Plan Estratégico de Talento Humano</t>
  </si>
  <si>
    <t>OBJETIVO 2 - LINEA ESTATÉGICA 2</t>
  </si>
  <si>
    <t xml:space="preserve"> </t>
  </si>
  <si>
    <t>4. Desarrollo de un plan integral de mejoramiento de competencias para Gestores de Convivencia y estandarización de procedimientos, como elementos clave para optimizar la gestión de la convivencia y la seguridad en las comunidades.</t>
  </si>
  <si>
    <t>4. Articulación e integración con las agencias y entidades externas para mejorar la respuesta distrital a la demanda de servicios de los ciudadanos</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</si>
  <si>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</si>
  <si>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4. Fortalecimiento de las competencias del talento humano para el logro de los objetivos institucionales, afianzando el sentido de pertenencia, la gestión del cambio y la mejora en la prestación de los servicios de la entidad</t>
  </si>
  <si>
    <t>POLÍTICA 5 Compras y Contratación Pública</t>
  </si>
  <si>
    <t>Direccionamiento Estrategico</t>
  </si>
  <si>
    <t>8226 Modernización del Sistema Distrital de Justicia para el establecimiento de servicios funcionales de acceso a la justicia y de resolución de conflictos Bogotá D.C</t>
  </si>
  <si>
    <t>8234 Fortalecimiento la Gestión Administrativa y Operativa de la Secretaría Distrital de Seguridad, Convivencia y Justicia en Bogotá D.C.</t>
  </si>
  <si>
    <t>Otro</t>
  </si>
  <si>
    <t>Plan Institucional de Capacitación</t>
  </si>
  <si>
    <t>OBJETIVO 2 - LINEA ESTATÉGICA 3</t>
  </si>
  <si>
    <t>5. Construcción de un modelo de gobernanza de la seguridad en Bogotá Región que optimice recursos y capacidades para el abordaje conjunto de fenómenos asociados a la seguridad y la convivencia.</t>
  </si>
  <si>
    <t>5. Avance en el cumplimiento de estándares y buenas prácticas de gestión de incidentes para alcanzar un nivel superior y continuar siendo referente regional</t>
  </si>
  <si>
    <t>5. Contribución a la conservación del medio ambiente y la mitigación del cambio climático mediante la planeación, prevención, intervención y articulación interinstitucional</t>
  </si>
  <si>
    <t>POLÍTICA 6 Fortalecimiento Organizacional y Simplificación de Procesos</t>
  </si>
  <si>
    <t>Evaluación al Sistema de Control Interno</t>
  </si>
  <si>
    <t>8214 Fortalecimiento de las capacidades del Sistema de operación y Tecnológico del C4 en Bogotá D.C.</t>
  </si>
  <si>
    <t>8235 Fortalecimiento la Gestión Administrativa y Operativa de la Secretaría Distrital de Seguridad, Convivencia y Justicia en Bogotá D.C.</t>
  </si>
  <si>
    <t>Plan de Bienestar e Incentivos Institucionales</t>
  </si>
  <si>
    <t>OBJETIVO 2 - LINEA ESTATÉGICA 4</t>
  </si>
  <si>
    <t>6. Consolidación de la comunicación interna y externa como herramienta clave para posicionar los servicios y programas de la SDSCJ, implementando estrategias para el posicionamiento institucional y fortalecimiento de la imagen corporativa</t>
  </si>
  <si>
    <t>POLÍTICA 7 Gobierno Digital</t>
  </si>
  <si>
    <t>Fortalecimiento Institucional</t>
  </si>
  <si>
    <t>8224 Desarrollo de las Estrategias para la Implementación del Sistema Distrital de Apropiación del Código Nacional de Seguridad y Convivencia Ciudadana en Bogotá D.C.</t>
  </si>
  <si>
    <t>Plan de Trabajo Anual en Seguridad y Salud en el Trabajo</t>
  </si>
  <si>
    <t>OBJETIVO 2 - LINEA ESTATÉGICA 5</t>
  </si>
  <si>
    <t>POLÍTICA 8 Seguridad Digital</t>
  </si>
  <si>
    <t xml:space="preserve">Gestión Contractual </t>
  </si>
  <si>
    <t>8229 Fortalecimiento del pie de fuerza policial y de la gestión territorial para la Convivencia y Seguridad en Bogotá D.C.</t>
  </si>
  <si>
    <t>Programa de Transparencia y Ética Pública</t>
  </si>
  <si>
    <t>OBJETIVO 3 - LINEA ESTATÉGICA 1</t>
  </si>
  <si>
    <t>POLÍTICA 9 Defensa Jurídica</t>
  </si>
  <si>
    <t>Gestión de Comunicaciones Estratégicas</t>
  </si>
  <si>
    <t>8227 Desarrollo un sistema de información integrado y de gestión del conocimiento para el análisis estratégico en el Sector Seguridad, Convivencia y Justicia en Bogotá D.C.</t>
  </si>
  <si>
    <t>Plan Estratégico de Tecnologías de la Información y las Comunicaciones -­ PETI</t>
  </si>
  <si>
    <t>OBJETIVO 3 - LINEA ESTATÉGICA 2</t>
  </si>
  <si>
    <t>POLÍTICA 10 Mejora Normativa</t>
  </si>
  <si>
    <t>Gestión de Emergencias</t>
  </si>
  <si>
    <t>Plan de Tratamiento de Riesgos de Seguridad y Privacidad de la Información</t>
  </si>
  <si>
    <t>OBJETIVO 3 - LINEA ESTATÉGICA 3</t>
  </si>
  <si>
    <t>POLÍTICA 11 Servicio al ciudadano</t>
  </si>
  <si>
    <t>Gestión de Recursos Físicos al Servicio de la Entidad</t>
  </si>
  <si>
    <t>8234 Implementación un modelo de gestión carcelario y de detención con enfoque restaurativo para la población privada de la libertad y pospenada en Bogotá D.C.</t>
  </si>
  <si>
    <t>Plan de Seguridad y Privacidad de la Información</t>
  </si>
  <si>
    <t>OBJETIVO 4 - LINEA ESTRATÉGICA 1</t>
  </si>
  <si>
    <t>POLÍTICA 12 Racionalización de Trámites</t>
  </si>
  <si>
    <t>Gestión de Seguridad y Convivencia</t>
  </si>
  <si>
    <t>8231 Ampliación de las capacidades del Programa Distrital de Justicia Juvenil Restaurativa en Bogotá D.C.</t>
  </si>
  <si>
    <t>N/A</t>
  </si>
  <si>
    <t>OBJETIVO 4 - LINEA ESTRATÉGICA 2</t>
  </si>
  <si>
    <t>POLÍTICA 13 Participación Ciudadana</t>
  </si>
  <si>
    <t xml:space="preserve">Gestión de Tecnologías de la Información </t>
  </si>
  <si>
    <t>8233 Ampliación de equipamientos de justicia con enfoque territorial para la garantía y protección de derechos en Bogotá D.C.</t>
  </si>
  <si>
    <t>OBJETIVO 4 - LINEA ESTRATÉGICA 3</t>
  </si>
  <si>
    <t>POLÍTICA 14 Seguimiento y Evaluación del Desempeño Institucional</t>
  </si>
  <si>
    <t>Gestión del Conocimiento y la Innovación Publica</t>
  </si>
  <si>
    <t>OBJETIVO 4 - LINEA ESTRATÉGICA 4</t>
  </si>
  <si>
    <t>POLÍTICA 15 Transparencia, Acceso a la Información y lucha contra la Corrupción</t>
  </si>
  <si>
    <t>Gestión Documental</t>
  </si>
  <si>
    <t>OBJETIVO 4 - LINEA ESTRATÉGICA 5</t>
  </si>
  <si>
    <t>POLÍTICA 16 Gestión Documental</t>
  </si>
  <si>
    <t>Gestión Estratégica del Talento Humano</t>
  </si>
  <si>
    <t>OBJETIVO 5 - LINEA ESTRATÉGICA 1</t>
  </si>
  <si>
    <t>POLÍTICA 17 Gestión de la Información Estadística</t>
  </si>
  <si>
    <t>Gestión Financiera</t>
  </si>
  <si>
    <t>OBJETIVO 5 - LINEA ESTRATÉGICA 2</t>
  </si>
  <si>
    <t>POLÍTICA 18 Gestión del Conocimiento</t>
  </si>
  <si>
    <t>Gestión Integral a las Personas Privadas de la Libertad -PPL-</t>
  </si>
  <si>
    <t>OBJETIVO 5 - LINEA ESTRATÉGICA 3</t>
  </si>
  <si>
    <t>POLÍTICA 19 Control Interno</t>
  </si>
  <si>
    <t>Gestión Jurídica</t>
  </si>
  <si>
    <t>OBJETIVO 5 - LINEA ESTRATÉGICA 4</t>
  </si>
  <si>
    <t>Gestión y Análisis de la Información</t>
  </si>
  <si>
    <t>OBJETIVO 6 - LINEA ESTRATÉGICA 1</t>
  </si>
  <si>
    <t>Gestión Tecnológica de Seguridad y Emergencias</t>
  </si>
  <si>
    <t>OBJETIVO 6 - LINEA ESTRATÉGICA 2</t>
  </si>
  <si>
    <t>OBJETIVO 6 - LINEA ESTRATÉGICA 3</t>
  </si>
  <si>
    <t>OBJETIVO 6 - LINEA ESTRATÉGICA 4</t>
  </si>
  <si>
    <t>OBJETIVO 6 - LINEA ESTRATÉGICA 5</t>
  </si>
  <si>
    <t>OBJETIVO 6 - LINEA ESTRATÉGICA 6</t>
  </si>
  <si>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</si>
  <si>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</si>
  <si>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</si>
  <si>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</si>
  <si>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</si>
  <si>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</si>
  <si>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</si>
  <si>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</si>
  <si>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</si>
  <si>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</si>
  <si>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</si>
  <si>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</si>
  <si>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OBJETIVO ESTRATÉGICO N° 4</t>
  </si>
  <si>
    <t>Fortalecer la estructura y las capacidades del modelo operativo de seguridad y emergencias para optimizar la toma de decisiones, la predicción y la respuesta coordinada, eficiente y eficaz a incidentes en la ciudad de Bogotá</t>
  </si>
  <si>
    <t>OBJETIVO ESTRATÉGICO N°5</t>
  </si>
  <si>
    <t>Mejorar la gestión y la eficiencia organizacional, para el fortalecimiento de las capacidades de los organismos de vigilancia policial, funciones militares y otras de apoyo a la seguridad, la convivencia y justicia de Bogotá.</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</si>
  <si>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</si>
  <si>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</si>
  <si>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</si>
  <si>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PLAN DE ACCIÓN - POA - 2025</t>
  </si>
  <si>
    <t>F-DE-1375
V.5</t>
  </si>
  <si>
    <t>PROGRAMACIÓN TRIMESTRAL</t>
  </si>
  <si>
    <t>TRIMESTRE 3</t>
  </si>
  <si>
    <t>TRIMESTRE 4</t>
  </si>
  <si>
    <t>EJECUCIÓN PRIMER TRIMESTRE</t>
  </si>
  <si>
    <t>EJECUCIÓN SEGUNDO TRIMESTRE</t>
  </si>
  <si>
    <t>EJECUCIÓN TERCER TRIMESTRE</t>
  </si>
  <si>
    <t>EJECUCIÓN</t>
  </si>
  <si>
    <t>SEGUIMIENTO TERCER TRIMESTRE PRIMERA LÍNEA DE DEFENSA</t>
  </si>
  <si>
    <t>MONITOREO SEGUNDA LINEA DE DEFENSA</t>
  </si>
  <si>
    <t xml:space="preserve">No. </t>
  </si>
  <si>
    <t>OBJETIVO ESTRATÉGICO DEL PEI</t>
  </si>
  <si>
    <t>LINEA ESTRATÉGICA</t>
  </si>
  <si>
    <t>SUBSECRETARÍA /OFICINA DE DESPACHO</t>
  </si>
  <si>
    <t>PROCESO</t>
  </si>
  <si>
    <t>PROYECTO DE INVERSIÓN</t>
  </si>
  <si>
    <t>POLÍTICA MIPG</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</si>
  <si>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</si>
  <si>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</si>
  <si>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</si>
  <si>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</si>
  <si>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</si>
  <si>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</si>
  <si>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</si>
  <si>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</si>
  <si>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</si>
  <si>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</si>
  <si>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</si>
  <si>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</si>
  <si>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</si>
  <si>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TRIMESTRE 1</t>
  </si>
  <si>
    <t>TRIMESTRE 2</t>
  </si>
  <si>
    <t>Resultado
Cuantitativo</t>
  </si>
  <si>
    <t>Resultado Cualitativo</t>
  </si>
  <si>
    <t>Dificultades</t>
  </si>
  <si>
    <t>Medidas Correctivas</t>
  </si>
  <si>
    <t>Oportunidad en el reporte</t>
  </si>
  <si>
    <t>Observaciones del Monitoreo</t>
  </si>
  <si>
    <t>Porcentaje de cumplimiento</t>
  </si>
  <si>
    <t>Avance acumulado</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</si>
  <si>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</si>
  <si>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Direccionamiento Estratégico</t>
  </si>
  <si>
    <t xml:space="preserve">
1. Implementar el plan de trabajo para la construcción de planes de gerencia de los proyectos de inversión.</t>
  </si>
  <si>
    <t>Porcentaje de avance del plan de trabajo para la construcción de planes de gerencia de los proyectos de inversión.</t>
  </si>
  <si>
    <t>Actividades del plan de trabajo ejecutadas en la vigencia / actividades del plan de trabajo programadas en la vigencia</t>
  </si>
  <si>
    <t>Etapas del plan de trabajo</t>
  </si>
  <si>
    <t>Documentos y actas de reunión.</t>
  </si>
  <si>
    <t>Durante el primer trimestre de la vigencia 2025, se logró desarrollar el Plan de Gerencia correspondiente a la implementación de la estrategia "Gestores del Orden", financiada a través del proyecto de inversión 0312: Fortalecimiento del pie de fuerza policial y de la gestión territorial para la Convivencia y Seguridad en Bogotá D.C..
En la elaboración de este Plan se definió un cronograma de ejecución, así como un documento técnico en el que se establecen el alcance y los criterios para su implementación. Actualmente, el plan se encuentra en fase de ejecución, iniciando con un piloto en las localidades de Santa Fe y La Candelaria</t>
  </si>
  <si>
    <t>NA</t>
  </si>
  <si>
    <t>Si</t>
  </si>
  <si>
    <t>Se evidencian dos cronogramas de actividades y un documento con el marco legal del plan. Sin embargo, no se observa un documento del plan propiamente dicho, por tanto la actividad se entiende como no cumplida</t>
  </si>
  <si>
    <t>Durante el segundo trimestre de la vigencia 2025 se elaboraron el documento guía para la formulación de planes de gerencia y el formato correspondiente para su diligenciamiento. Siguiendo los lineamientos definidos, se desarrollaron seis sesiones de socialización con los equipos responsables de la gestión de los doce proyectos de inversión de la entidad, con el objetivo de introducir la metodología de planificación y presentar el ejercicio asociado al formato. Además, se realizaron dos mesas de trabajo específicas con los equipos de los proyectos 0290, 0292 y 0312, orientadas al inicio de la construcción de sus respectivos planes de gerencia, comenzando con la identificación de entregables del capítulo de gestión del alcance.</t>
  </si>
  <si>
    <t>No se presentaron</t>
  </si>
  <si>
    <t>No se requieren</t>
  </si>
  <si>
    <t>SI</t>
  </si>
  <si>
    <t>Se pudo constatar el cumplimiento de las actividades programadas en el plan de trabajo correspondiente al segundo trimestre.</t>
  </si>
  <si>
    <t>Durante el tercer trimestre de la vigencia 2025, se llevó a cabo una mesa de trabajo para la presentación del nuevo formato en desarrollo para el diligenciamiento del Plan de Gerencia (Excel). Se realizó la construcción de las secciones de gestión de alcance y gestión del cronograma con la información recopilada previamente desde otros ejercicios, como el anteproyecto de presupuesto 2026. Se resalta que no se completó la totalidad de lo planeado debido a una reestructuración de la documentación del Plan de Gerencia, con la cual se busca optimizar el ejercicio de diligenciamiento y brindar herramientas que permitan a los usuarios trabajar con validadores de calidad para la información producida.
En el documento "Seguimiento Actividad Planes de Gerencia POA" se incorporó la hoja "Detalle" donde se exponen las subactividades que comprenden cada uno de los tres componentes principales del plan de trabajo (gestión de alcance, gestión de cronograma y gestión de costos). Para las cuales se registran los pesos correspondientes sobre los componentes correspondientes. De esta manera, de acuerdo con el avance del documento, se van reportando los detalles por cada uno de los proyectos de inversión. Es decir, para dar los valores de cada componente, se opera el número de proyectos por los porcentajes de avance individuales.</t>
  </si>
  <si>
    <t>Limitaciones de verificación de calidad con los formatos actuales</t>
  </si>
  <si>
    <t>Reestructuración de las herramientas</t>
  </si>
  <si>
    <t>Teniendo en cuenta el avance en las subactividades del plan de trabajo, se cumple parcialmente, quedando con un rezago en el cumplimiento</t>
  </si>
  <si>
    <t>otro</t>
  </si>
  <si>
    <t xml:space="preserve">
2. Diseñar e implementar un tablero de control integral para la OAP</t>
  </si>
  <si>
    <t>Número de tableros de control elaborados e implementados</t>
  </si>
  <si>
    <t xml:space="preserve">Sumatoria  de tableros generados </t>
  </si>
  <si>
    <t xml:space="preserve">Tablero de control implementado </t>
  </si>
  <si>
    <t>Tablero de control</t>
  </si>
  <si>
    <t xml:space="preserve">El Diseño del tablero de control para visualizar los resultados ambientales de la institución se planea realizarlo en el tercer trimestre de 2025.
El tablero de Control que recoge la información del seguimiento a las políticas públicas Distritales, tiene dos componentes: 1. El componente de registro a los compromisos en PPD lideradas por otros sectores de la Administración y 2. El componente de la PPD de Seguridad, Convivencia y Justicia, y Construcción de Paz y Reconciliación. A la fecha se encuentra diseñado un power BI para ambos componentes que está dando información al 31 de diciembre de 2024, sobre el seguimiento a cada producto con cruces habilitados por política, áreas responsables, avances según rangos, entre otros. El PBI se alimenta de la base de reportes. Lo existente debe ahora vincularse al tablero de control general de la Oficina. Se estima un avance del 50% considerando que está recién diseñado y podría ser susceptible de ajustes, además porque falta su integración al tablero de la OAP. Para seguimiento se aporta el link: https://app.powerbi.com/view?r=eyJrIjoiNjFiNzE2NDktOTk4MS00NmNjLWJjNTYtYTM5MjQ3ZThjODBlIiwidCI6ImIwOTY2NTJkLTIzZGItNDc1MS1hYTdlLTA0YjIyNzY3YWVjMyIsImMiOjR9&amp;pageName=b9885459ddca443f083d </t>
  </si>
  <si>
    <t>si</t>
  </si>
  <si>
    <t>Teniendo en cuenta que la actividad no tiene meta programada para el primer trimestre, no requiere reporte cuantitativo. No obstante, se observa el avance cualitativo</t>
  </si>
  <si>
    <t>Aunque esta actividad no requiere un reporte cuantitativo durante el segundo trimestre, se sugiere incluir una descripción cualitativa del avance en el siguiente trimestre. Esto ayudaría a dar continuidad a lo reportado en el primer trimestre y mantener trazabilidad del progreso</t>
  </si>
  <si>
    <t>NO PROGRAMADA</t>
  </si>
  <si>
    <t>Se ha avanzado en la consolidación de dos dashboards de los equipos de Políticas Públicas Distritales, PISCCJ y Proyectos de Inversión de la OAP, con el fin de consolidar la información de cada equipo en un sólo instrumento y sea más fácil conocer y acceder a la información manejada por la Oficina.</t>
  </si>
  <si>
    <t>3. Realizar el envío del 100% de los reportes solicitados, sobre los productos de la SDSCJ en los Planes de Acción respecto a las Políticas Públicas Distritales.</t>
  </si>
  <si>
    <t>Porcentaje de envío trimestral de reportes solicitados</t>
  </si>
  <si>
    <t>(sumatoria de reportes enviados en la vigencia / sumatoria de reportes solicitados en la vigencia) * 100</t>
  </si>
  <si>
    <t xml:space="preserve">Reportes Enviados </t>
  </si>
  <si>
    <t>Correos, Oficios, Formato de reporte</t>
  </si>
  <si>
    <t>Durante el primer trimestre de 2025, se remitieron 29 reportes de las PPD con productos a cargo de la SDSCJ, de acuerdo a las 29 solicitudes recibidas por las Entidades líderes. El corte remitido durante esta temporalidad fue el de diciembre 31 de 2024.
Los productos comprometidos en las PPD, individualmente programan sus reportes con diferentes periodicidades: trimestrales, semestrales, anuales, incluso hay productos bianuales, cuatrianuales, etc.., según sus características.
Los cortes de final de año, recogen en este caso todos los reportes, con excepción de algunos muy pocos que puedan tener periodicidad mayor. En este caso, del corte de diciembre, la SDSCJ presentó reportes de todas las políticas públicas en las que tiene productos. Por esta razón, para el caso de este reporte, el denominador está compuesto por las 29 políticas en las cuales la Secretaría tiene compromisos. Sobre estas se presenta la evidencia del respectivo envío a la Entidad líder y del formato remitido.
Otra particularidad del reporte del corte diciembre 2024, es que no se incluyó la información financiera por instrucciones de la SDP, pues se venía implementando un formato de mejoramiento a ese reporte que estaba en prueba, lo que hizo modificar en distintas ocasiones la fecha, mientras se entrenó a las Entidades en el reporte, y aún, mientras de ajustaron los formatos generados para ello. Las evidencias se sustentan para este caso sobre los envíos de los reportes de avance de producto.</t>
  </si>
  <si>
    <t>Se evidencia la remisión de 29 reportes de productos de políticas públicas de igual número de solicitudes, con lo que se cumple la meta programada para el trimestre</t>
  </si>
  <si>
    <t>Dado que para cada producto comprometido en las Políticas Públicas Distritales se define una periodicidad de reporte (trimestral, semestral, anual, o incluso mayor a un año), durante el segundo trimestre de 2025, se remitieron a las Entidades  responsables de políticas, que lo solicitaron, los reportes sobre los productos con vigencia trimestral, con corte al primer trimestre de 2025 (31 de marzo). El 100% de los reportes enviados fueron 15, según lo solicitado por la Entidades líderes.</t>
  </si>
  <si>
    <t xml:space="preserve">
Se evidencia que, durante el primer trimestre, fueron remitidos los reportes correspondientes a 15 políticas públicas, en cumplimiento con los requerimientos establecidos.
</t>
  </si>
  <si>
    <t>Durante el tercer trimestre de 2025 (1 de julio a 30 de septiembre), se remitieron 29 reportes de las PP con productos a cargo de la SDSCJ, que, según las instrucciones de la SDP, debería ser para todas las Políticas Públicas para la temporalidad del corte (junio 30 2025). Lo anterior porque la Secretaría Distrital de Planeación recibe reportes consolidados en los cortes de junio y diciembre de cada año.
Los productos comprometidos en las PPD, individualmente programan sus reportes con diferentes periodicidades: trimestrales, semestrales, anuales, incluso hay productos bianuales, cuatrianuales, etc., según sus características.
El corte del segundo trimestre de 2025 recogió la información completa cuantitativa, cualitativa y de enfoques, sobre los productos a cargo con periodicidad de reporte trimestral y semestral. Para los productos con periodicidad mayor se reportaron los ítems cualitativos e implementación de enfoques. 
Las evidencias del cumplimiento de la remisión de los productos se sustentan sobre los envíos de los reportes de avance de producto y los anexos tramitados y remitidos.
Por lo anterior, durante el tercer trimestre de 2025 se remitieron reportes a todas las Entidades sobre todos los productos a cargo (cuantitativo, según aplicara; cualitativo y enfoques, para todos los productos), con corte al segundo trimestre de 2025 (30 de junio). El 100% de los reportes fueron enviados.</t>
  </si>
  <si>
    <t>Se evidencia el envío de 29 reportes de política cumpliendo con la actividad</t>
  </si>
  <si>
    <t>4. Realizar el reporte semestral de la Política pública distrital de Seguridad Convivencia y Justicia  PPDSCJ y Construcción de Paz y Reconciliación CPR</t>
  </si>
  <si>
    <t xml:space="preserve">Número de reportes enviados </t>
  </si>
  <si>
    <t>Sumatoria de reportes enviados</t>
  </si>
  <si>
    <t>Reportes</t>
  </si>
  <si>
    <t>Sobre la PPD de Seguridad, Convivencia y Justicia, y construcción de paz y reconciliación, que lidera la Secretaría, durante el primer trimestre del 2025, se envió un reporte semestral a la Secretaría Distrital de Planeación, correspondiente al corte de diciembre 31 de 2024, de conformidad con lo planificado por la SDP para la entrega de estos reportes, que ha instruido que estos les sean enviados dos veces al año con los cortes de junio y diciembre de cada vigencia. Se anexa la evidencia de reporte enviado a la SDP con los respectivos anexos.</t>
  </si>
  <si>
    <t>Se evidenció la remisión del reporte semestral conforme a la programación establecida para el primer trimestre</t>
  </si>
  <si>
    <t>Reporte semestral. No tiene programado avance para la fecha del corte</t>
  </si>
  <si>
    <t>Teniendo en cuenta que la actividad no cuenta con programación para el segundo trimestre, no requiere reporte</t>
  </si>
  <si>
    <t>Sobre la PPD de Seguridad, Convivencia y Justicia, y construcción de paz y reconciliación, que lidera la Secretaría, durante el tercer trimestre del 2025, se envió un reporte semestral a la Secretaría Distrital de Planeación, correspondiente al corte del 1 de enero al 30 de junio de 2025, de conformidad con lo planificado por la SDP para la entrega de estos reportes, que ha instruido que estos les sean enviados dos veces al año con los cortes de junio y diciembre de cada vigencia. Se anexa la evidencia de reporte enviado a la SDP con los respectivos anexos.</t>
  </si>
  <si>
    <t>Se evidenció la remisión del reporte semestral conforme a la programación establecida para el tercer trimestre</t>
  </si>
  <si>
    <t>5. Consolidar trimestralmente el reporte del PISCCJ</t>
  </si>
  <si>
    <t>Número de reportes consolidados</t>
  </si>
  <si>
    <t>Sumatoria de reportes consolidados</t>
  </si>
  <si>
    <t>Reporte</t>
  </si>
  <si>
    <t>Durante el primer trimestre de 2025, se realizó la consolidación del reporte de la gestión adelantada durante el cuarto trimestre de 2024 hacia el cumplimiento del Plan Integral de Seguridad, Convivencia Ciudadana y Justicia, de acuerdo a lo planificado. Se anexa como evidencia el informe consolidados del cuarto trimestre y un pantallazo de la respectiva publicación en la página web.</t>
  </si>
  <si>
    <t>Se evidencia el reporte del PISCCJ correspondiente al cuarto trimestre del 2024 y elaborado en el primer trimestre del 2025, con lo que se cumple la actividad de acuerdo a la programación</t>
  </si>
  <si>
    <t>Durante el segundo trimestre de 2025, se realizó la consolidación del reporte de la gestión adelantada en el primer trimestre de 2025 hacia el cumplimiento del Plan Integral de Seguridad, Convivencia Ciudadana y Justicia, de acuerdo a lo planificado. Se anexa como evidencia la matriz de seguimiento del primer trimestre y un pantallazo de su publicación en la página web. De manera acumulada se cuenta con la consolidación de dos reportes al corte del segundo trimestre</t>
  </si>
  <si>
    <t xml:space="preserve">Se evidencia que, durante el primer trimestre, se cumplió con la consolidación del reporte del PISCCJ conforme a lo programado. 
No obstante, se sugiere revisar la posibilidad para los próximos trimestres, de adelantar la publicación  la página web institucional, ya que, el contenido corresponde al primer trimestre, pero su divulgación se realizó al final del segundo trimestre. Esta recomendación tiene como finalidad procurar el acceso oportuno a la información y acercar los tiempos de la ejecución y su visibilidad pública.
</t>
  </si>
  <si>
    <t>Durante el tercer trimestre de 2025, se realizó la consolidación del reporte de la gestión adelantada en el segundo trimestre de 2025 hacia el cumplimiento del Plan Integral de Seguridad, Convivencia Ciudadana y Justicia, de acuerdo a lo planificado. Se anexa como evidencia la matriz de seguimiento del segundo trimestre y un pantallazo de su publicación en la página web. De manera acumulada se cuenta con la consolidación de dos reportes al corte del tercer trimestre.</t>
  </si>
  <si>
    <t xml:space="preserve">Se evidencia que, durante el primer trimestre, se cumplió con la consolidación del reporte del PISCCJ conforme a lo programado. </t>
  </si>
  <si>
    <t>6. Completar la actualización del 100 %  de los documentos del SGC.</t>
  </si>
  <si>
    <t xml:space="preserve">Numero de documentos actualizados del Mapa de Proceso </t>
  </si>
  <si>
    <t xml:space="preserve">Sumatoria documentos obsoletos que son intervenidos </t>
  </si>
  <si>
    <t xml:space="preserve">Documentos Intervenidos </t>
  </si>
  <si>
    <t xml:space="preserve">Reporte de documentos actualizados </t>
  </si>
  <si>
    <t xml:space="preserve">Se han eliminado del listado de documentos obsoletos 14, entre los cuales se encuentran: Una (1)  Guía, Un (1) instructivo, Cinco (5) metodologías,  Un (1) manual,  tres (3) procedimientos, dos (2) protocolos y un reglamento asociados a los procesos Acceso y Fortalecimiento a la Justicia, Gestión de Emergencias,  Gestión de Seguridad y Convivencia y Gestión Estratégica del Talento Humano.  En la evidencia se remite la relación de los documentos a intervenir y en la columna "M" del Excel se detalla cuales ya están eliminados.  En la revisión se identificaron 4 documentos nuevos a intervenir, razón por la cual se solicitará el incremento de la meta de 67 documentos a 71 documentos a intervenir. </t>
  </si>
  <si>
    <t>Si bien no hay rezago en el cumplimiento, es necesario priorizar la actualización documental ya que hay documentos asociados a procesos obsoletos que aún son vigentes</t>
  </si>
  <si>
    <t>Emitir memorando para garantizar el cumplimiento de la acción</t>
  </si>
  <si>
    <t>Se evidencia la eliminación  de 14 documentos identificados como obsoletos  con que se supera la meta establecida para el trimestre. Teniendo en cuenta que se identificaron nuevos documentos a intervenir se sugirió a la OAP aumentar la meta para el año</t>
  </si>
  <si>
    <t xml:space="preserve">
Adicional a los documentos reportados en el corte anterior, en el segundo trimestre se eliminaron 9 documentos entre los cuales se encuentran dos (2) guías, dos (2) instructivos,  un (1) manual, tres (3) procedimientos,  y un (1) plan.   En consecuencia sumado a los 14 del primer trimestre y 9 del segundo trimestre, a corte 30 de junio de 2025, se ha intervenido 23 documentos. </t>
  </si>
  <si>
    <t>No se presentaron dificultades para el cumplimiento del indicador</t>
  </si>
  <si>
    <t>No aplica</t>
  </si>
  <si>
    <t>Se evidenció la intervención de los documentos del Sistema de Gestión de Calidad conforme a la programación establecida para el periodo de referencia. Adicionalmente, se identificó un sobrecumplimiento, al haberse intervenido tres documentos adicionales a los inicialmente programados.
Este resultado refleja un avance positivo en la gestión documental del sistema. No obstante, se recomienda que, en caso de mantenerse esta tendencia en los próximos trimestres, se evalúe la pertinencia de ajustar la programación</t>
  </si>
  <si>
    <t xml:space="preserve">Con corte al tercer trimestre de 2025,  se han intervenido un total de 55 documentos de los cuales 32 corresponden a gestión del tercer trimestre,  entre ellos para este trimestre se han intervenido documentos de los siguientes procesos así:  Gestión y Análisis de la Información 1 documento, Acceso y Fortalecimiento a la Justicia 8 documentos, Gestión Financiera 3 documentos, Gestión Estratégica del Talento Humano 18 documentos y Gestión de Seguridad y Convivencia, 2 documentos.   Con ello, a la fecha se cuenta con un avance del 82% de documentos intervenidos.  Se cuenta con acciones de  contingencia y alertamiento a los distintos procesos para que activen la actualización/eliminación de los documentos faltantes.  </t>
  </si>
  <si>
    <t>La interención/eliminación de documentos depende de la activación por parte de las dependencias</t>
  </si>
  <si>
    <t>Alertamiento a procesos pendientes, principalmente a Gestión Estratégica del Talento Humano y con la Subsecretaría de Acceso a la Justicia</t>
  </si>
  <si>
    <t>De acuerdo con la programación establecida para el tercer trimestre, se esperaba la intervención de 67 documentos. No obstante, se reporta la intervención de únicamente 55, lo que evidencia un rezago en el cumplimiento de la actividad.</t>
  </si>
  <si>
    <t>7.Ejecutar cronograma plan de sostenibilidad MIPG</t>
  </si>
  <si>
    <t xml:space="preserve">
Porcentaje de avance en el cronograma del Plan</t>
  </si>
  <si>
    <t xml:space="preserve">
(Sumatoria en el avance de actividades del cronograma/ total de actividades del cronograma)*100</t>
  </si>
  <si>
    <t xml:space="preserve">
100%</t>
  </si>
  <si>
    <t xml:space="preserve">
Cronograma ejecutado</t>
  </si>
  <si>
    <t xml:space="preserve">
Porcentual</t>
  </si>
  <si>
    <t xml:space="preserve">
Reporte de cumplimiento cronograma</t>
  </si>
  <si>
    <t xml:space="preserve">Durante el periodo evaluado, se evidenció un avance en [6] actividades, de un total de [16] programadas para la vigencia 2025, (que son responsabilidad de la SDSCJ)  lo que se traduce en un cumplimiento del [10]% acorde con los pesos porcentuales establecidos en el cronograma presentado como soporte.
Este resultado refleja el nivel de ejecución del plan de trabajo para el periodo evaluado del 100%  permitiendo  de esta forma continuar con el cronograma establecido.
Ahora bien a continuación se presenta una breve descripción de las actividades desarrolladas:
Capacitación y acompañamiento a las entidades para el adecuado reporte de la información en el FURAG 2025. Se brindó soporte técnico y se realizaron sesiones de asistencia con los responsables de cada área.(actividad desarrollada por el DAFP ) 1% peso porcentual 
Reunión de entrega de lineamientos para el diligenciamiento del FURAG, socializando la información con los líderes de política.1% peso porcentual 
Verificación de la asignación de la Oficina Asesora de Planeación y confirmación de la asignación de preguntas.
1% peso porcentual 
Gestión de recolección de evidencias y consolidación de información con los responsables de cada dependencia, garantizando el cumplimiento de los requerimientos establecidos.3%peso porcentual 
Validación de reportes y evidencias por parte de la Oficina Asesora de Planeación, asegurando la integridad y calidad de la información recopilada.3%peso porcentual 
Envío del formulario FURAG mediante el aplicativo dispuesto por el Departamento Administrativo de la Función Pública. Al cierre del trimestre, el avance de esta actividad es del 90%, encontrándose en proceso de finalización.
1% peso porcentual 
</t>
  </si>
  <si>
    <t xml:space="preserve">Se ha evidenciado la ejecución de las seis actividades contempladas en el Plan de Sostenibilidad para el primer trimestre, alcanzando un avance del 10% y cumpliendo con la programación establecida para dicho periodo.
</t>
  </si>
  <si>
    <t>Para el segundo trimestre del año de acuerdo al cronograma definido, se tenían programadas 7 actividades a desarrollar  de un total de 16 actividades programadas 2025, que son responsabilidad dela SDSCJ  lo que se traduce en un cumplimiento del 28 % para este trimestre, de acuerdo con los pesos porcentuales definidos en el cronograma presentado como soporte., ahora bien en relación con el porcentaje acumulado teniendo en cuenta el 10 % de cumplimiento para el primer trimestre se tiene como resultado un 38% información reportada en el avance cuantitativo 
Ahora bien ahora se presenta una breve descripción de las actividades desarrolladas :
1.Identificar los lineamientos, requisitos normativos y legales: en relación con esta actividad se desarrolló una matriz de identificación de normatividad aplicable basado en la información que se consolida en el portal MIPG: 
 https://portalmipg.scj.gov.co/portal/normograma.php
como soporte de evidencia se deja formato Excel con el documento trabajado es importante mencionar que si se filtra el normograma vigencia 2025 no se identifican actualizaciones importantes que modifiquen el plan . Peso porcentual del 3%
2. Formular el Plan de Acción Anual del MIPG: con relación a esta actividad se desarrollaron mesas de trabajo con las áreas en conjunto y teniendo como insumo de entrada los resultados de la vigencia anterior se cargan soportes documentales de las sesiones desarrolladas con los diferentes lideres de política. 
 Peso Porcentual asignado 5%.
3.  Aprobar el Plan de Acción Anual del MIPG en el CIGD: entorno a la aprobación del plan se llevó a cabo una vez culminado el ejercicio de formulación y este fue presentado al comité el día 16 de junio de la presente vigencia. se adjunta listado de asistencia  y presentación al comité es importante mencionar que el acta de la sesión definitiva se encuentra para firma del secretario de seguridad o quien hace sus veces. como soporte de evidencia esta se carga en Word de manera provisional .peso porcentual asignado :10 %  
4.Realizar ajustes según requerimientos del CIGD: en relación a esta actividad dentro del cuerpo del acta del comité quedo el compromiso de actualizar las actividades una vez recibidos los resultados del furag 2024-2025 , por lo tanto hasta no finalizar el ejercicio no se reportara avance y se deja un cumplimiento parcial o.  Peso porcentual asignado : 2.5 %.
5. Publicar y socializar el Plan de Acción Anual del MIPG: frente al cargue del plan se soporta mediante pantallazo de la página web de la entidad. peso porcentual asignado :5%
 6. Realizar cargue de acciones en el portal MIPG: para el periodo objeto de seguimiento y teniendo en cuenta que el comité fue desarrollado por fuera de las fechas planificadas esta actividad no fue posible desarrollarla toda vez que el administrador del sistema se encuentra en comunicaciones con el proveedor de ITS para recibir capacitación en relación con el aplicativo ITS  módulo de  MIPG. Peso porcentual : 5%
7. Monitoreo de acciones del Plan de Acción (trimestral): en relación con el monitoreo que se ejecuta como Oficina asesora de planeación se  han hecho solicitudes de cumplimiento a las acciones motivadas por el cumplimiento al proyecto de inversión sin embargo para este periodo de seguimiento no se cuenta con la suficiente información para presentar a un avance lo que significa un retraso en el cumplimiento de la acción 
Peso porcentual : 10 %</t>
  </si>
  <si>
    <t>Dentro de las dificultades se observan las siguientes :
1. Demoras en la convocatoria del CIGD ocasionó que la aprobación se desarrollara por fuera del cronograma establecido.
2. Falta de conocimiento en el uso del aplicativo  del portal MIPG ha generado demoras en la documentación de actividades dentro del módulo</t>
  </si>
  <si>
    <t>Dentro de las acciones correctivas que se están implementando es desarrollar mesas técnicas una vez recibidos los resultados del FURAG.
Se creo ticket y se solicitó acompañamiento dentro del módulo ITS</t>
  </si>
  <si>
    <t xml:space="preserve">
Se evidenció el cumplimiento de 28% del 30%, correspondiente a 5 de las 7 actividades programadas. Así el cumplimiento acumulado al cierre del segundo trimestre asciende al 38%.
</t>
  </si>
  <si>
    <t xml:space="preserve">Para el segundo trimestre del año de acuerdo al cronograma definido, se tenían retrasadas las actividades:
6. realizar el cargue de las actividades en el portal mipg (5%)
7. Monitoreo y alertamiento mes 1 (10 %)
Ahora bien para el tercer trimestre del año se desarrolló lo siguiente : 
8.Monitoreo y alertamiento mes 2 (10 %)
Atender recomendaciones Internas y Externas (7%)
Es importante mencionar que a la fecha de este reporte con ocasión al CIGD desarrollado el día 25 de septiembre, se tomó la decisión de no incluir 12 acciones adicionales que se habían creado producto de los resultados obtenidos en el furag 2024 - 2025. las cuales serán incluidas en el plan de sostenibilidad 2026 con lo cual se tendrán en cuenta las recomendaciones desarrolladas tanto internas como externas .
Teniendo en cuenta lo anterior, para el trimestre en curso se obtuvo un avance acumulado de 32 % y un consolidado total  de 70 % acumulado.
Finalmente es importante mencionar que producto del seguimiento a las acciones de mejora por parte la oficina de control interno,  se amplió el tiempo  de reporte del seguimiento al plan de sostenibilidad. para lo cual se procederá a desarrollar monitoreos mensuales para dar cumplimiento a  las actividades generadas. </t>
  </si>
  <si>
    <t xml:space="preserve"> Eliminación de  las 12 actividades nuevas en el portal MIPG</t>
  </si>
  <si>
    <t>Solicitar la eliminación en el portal ITS</t>
  </si>
  <si>
    <t>Se evidencia el avance de las actividades establecidas para el trimestre según la programación</t>
  </si>
  <si>
    <t>8. Implementar el plan de continuidad del negocio  en la SDSCJ</t>
  </si>
  <si>
    <t>Porcentaje de avance en la implementación en plan de continuidad en la entidad</t>
  </si>
  <si>
    <t>(Sumatoria en el avance de actividades del plan de continuidad / total de actividades del plan de continuidad)*100</t>
  </si>
  <si>
    <t>Plan de continuidad en implementación</t>
  </si>
  <si>
    <t xml:space="preserve">Hoja de ruta de implementación </t>
  </si>
  <si>
    <t xml:space="preserve">Al corte del primer trimestre se cumplieron actividades así : 
	1. Remitir solicitudes para campañas informativas a Comunicaciones. Recibir y tramitar piezas de comunicación (4 solicitudes, 4 piezas de comunicación y un libreto de video). Correspondiente al 7% de avance del Plan de Continuidad de Negocio.
	2. Coordinar y realizar envío de campaña informativa en el mes de enero (27/01). Correspondiente al 1% de avance del Plan de Continuidad de Negocio.
3. Se elaboró el Plan de Implementación del Sistema de gestión de Continuidad de Negocio - SGCN (31/03). Correspondiente al 2% de avance del Plan de Continuidad de Negocio.
</t>
  </si>
  <si>
    <t xml:space="preserve">No se presentaron dificultades en la ejecución de las actividades. 
</t>
  </si>
  <si>
    <t>Se evidencia el cumplimiento de las tres actividades contempladas para el primer trimestre en el plan de trabajo equivalentes al 10% del avance</t>
  </si>
  <si>
    <t>Al corte del segundo trimestre se cumplieron actividades orientadas a documentar el proceso, análisis y resultados de los reportes del BIA así :
1. Se actualizó la metodología con el proceso y cronología de ejecución del análisis de impacto BIA. Metodología de gestión del BIA V0_3.docx
2. Se actualizó la herramienta Plantilla del BIA para ingreso de los datos. Plantilla-BIA-SCJ v1_3.xlsx
3. Se generó la base de datos del BIA con la información recopilada del análisis de impacto. Base de Datos - BIA V2_0.xlsx
4. Se generó el modelo de informe base sobre el análisis de datos del BIA.BIA SDSCJ Reportes 2024 V2.pdf</t>
  </si>
  <si>
    <t>No se presentaron dificultades en la ejecución de las actividades.</t>
  </si>
  <si>
    <t xml:space="preserve">Se evidencia el cumplimiento del plan de trabajo según lo programado para el segundo trimestre.
</t>
  </si>
  <si>
    <t>Al corte del tercer trimestre se cumplen las actividades orientadas a :
1. Definir y documentar la política de continuidad de negocio, se genera actualización del documento "PL-DE-02_V2c - Plan-Continuidad.docx" y se incluye capitulo " 3. Política de Gestión de Continuidad del Negocio - GCN" , envió a la Dirección de la OAP "20250909 Email Envío de nueva versión Plan de Continuidad.pdf". (9%)
2. Se elaboran las presentaciones para las sesiones de capacitación : Presentaciones (20250714 Presentación BIA - Procesos SDSCJ.pdf, 20250716 Presentación BIA - Procesos SDSCJ.pdf, 20250721 Presentación BIA - Procesos SDSCJ.pdf, 20250827 Presentación BIA - Procesos SDSCJ.pdf). (1%)
3. Se realizan cuatro(4) capacitaciones del modelo BIA y actividades de continuidad de negocio, que incluyen la aplicación de las políticas de Continuidad de negocio cubriendo servidores de los 21 procesos de las SCJ :  Reportes de asistencia TEAMs (Sesión de Continuidad del Negocio_  Análisis de Impacto BIA - Informe de asistencia 7-14-25.csv, Sesión de Continuidad del Negocio _ Análisis de Impacto BIA - Informe de asistencia 7-16-25.csv, Sesión de Continuidad del Negocio_ Análisis de Impacto BIA - Informe de asistencia 7-21-25.csv, Sesión de Socialización BIA y Continuidad de negocio - Informe de asistencia 8-27-25.csv) y listas de asistencia (20250714 Listado asistencia sesión - Firmada.xlsx, 20250716 Listado asistencia sesión - Firmada.xlsx, 20250721 Listado asistencia sesión - Firmado.xlsx,20250827 Listado asistencia sesión - Firmada.xlsx). (1%)
4. Definir y documentar el proceso de continuidad de negocio,  se refiere a  actividades para la implementación de la gestión de continuidad del negocio, para ello se genera actualización del documento "PL-DE-02_V2c - Plan-Continuidad.docx" y se incluyen los capítulos : "9.3 Escenarios de desastre", "10 Estrategias de respuesta y recuperación CN" "11. Gobierno y estructura de continuidad de negocio", "12 Fase del plan de continuidad de negocio", "13 Comunicación en crisis", "14 Capacitación y sensibilización", "15 Pruebas , ejercicios y simulacros", "16 Mantenimiento y actualización del plan", "17 Indicadores del Plan de continuidad de Negocio" y "18 Auditoria y mejora continua". Los capítulos en conjunto evidencian el proceso documentado para Continuidad de Negocio según la ISO 22301. (6%)
5. Definir y documentar el proceso de Gestión de Riesgos de Continuidad de Negocio : se genera actualización del documento "PL-DE-02_V2c - Plan-Continuidad.docx" y se incluye capitulo 9.2 Análisis de Riesgos de Continuidad de Negocio" asociado con la actualización en Matriz de Riesgos "20250703 - Correo - ACTUALIZACION FORMATO MATRIZ GENERAL DE RIESGOS - Indicador CN.pdf" y matriz "F-FI-1382-V3.xlsx". (3%)</t>
  </si>
  <si>
    <t>Se observa el avance de las 5 actividades  establecidas para el tercer trimestre dentro del plan de trabajo. No obstante, para el próximo trimestre, se recomienda contar con aprobación explícita de cada actividad y  en la medida de lo posible tener oficializado el PL-DE-V2 en el sistema de gestión de la calidad, portal MIPG.</t>
  </si>
  <si>
    <t>9. Monitorear trimestralmente el plan de ejecución anual del PTEP</t>
  </si>
  <si>
    <t xml:space="preserve">Numero de seguimientos realizados </t>
  </si>
  <si>
    <t xml:space="preserve">Sumatoria de seguimientos realizados </t>
  </si>
  <si>
    <t>Seguimientos realizados</t>
  </si>
  <si>
    <t xml:space="preserve">Reporte de seguimiento </t>
  </si>
  <si>
    <t xml:space="preserve">Para el presente periodo, la OAP efectuó el respectivo monitoreo al plan de ejecución anual del Programa de Transparencia y Ética Pública PTEP, consolidando la información reportada por las áreas responsables de ejecutar cada una de las estrategias establecidas. El informe puede ser consultado a través del enlace: https://scjgovcol.sharepoint.com/:x:/r/sites/OficinaAsesoradePlaneacin/Documentos%20compartidos/MIPG/MIPG/PTEP%202025/PTEP/2024/Seguimiento%20OCI/Matriz_%20Tercer_Seguimiento_Programa_Transparencia_Etica_Publica_2024.xlsx?d=w829865e17d9c4eee932812529ba354fc&amp;csf=1&amp;web=1&amp;e=UORHgS </t>
  </si>
  <si>
    <t>Se evidencia el reporte de monitoreo con fecha del 6 de enero de 2025, cumpliendo con la programación</t>
  </si>
  <si>
    <t>Durante el segundo trimestre la OAP efectuó el respectivo monitoreo del Plan de Transparencia y Ética Pública (PTEP) con periodo de referencia del I trimestre del año, consolidando la información reportada por las áreas responsables de ejecutar cada una de las estrategias establecidas. En lo corrido del año se han realizado dos monitoreos al plan</t>
  </si>
  <si>
    <t>Se evidencia el  seguimiento trimestral realizado dando cumplimiento a la programación.</t>
  </si>
  <si>
    <t>Durante el tercer trimestre la OAP efectuó el respectivo monitoreo del Plan de Transparencia y Ética Pública (PTEP) con periodo de referencia del II trimestre del año, consolidando la información reportada por las áreas responsables de ejecutar cada una de las estrategias establecidas. En lo corrido del año se han realizado tres monitoreos al plan.
Se anexan los siguientes archivos:
&gt; Memorando de solicitud de información a las dependencias
&gt; Memorando de envío de información a Control Interno
&gt; Matriz de reporte Programa de Transparencia y Ética Pública</t>
  </si>
  <si>
    <t>Se evidencia la realización del monitoreo dentro del tercer trimestre</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</si>
  <si>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</si>
  <si>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</si>
  <si>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Número de Guías de compras sostenibles elaborada </t>
  </si>
  <si>
    <t>Sumatoria de guías de compras sostenibles elaboradas</t>
  </si>
  <si>
    <t>Guía</t>
  </si>
  <si>
    <t xml:space="preserve">Documento </t>
  </si>
  <si>
    <t>Aunque la tarea no inicia en el primer trimestre, empezó la construcción del documento y actualmente se elaboró una propuesta que será objeto de revisión y aprobación en el II trimestre</t>
  </si>
  <si>
    <t xml:space="preserve">No se identificaron </t>
  </si>
  <si>
    <t>No aplican</t>
  </si>
  <si>
    <t xml:space="preserve">La actividad no tiene programación para el trimestre. No obstante, se explica el avance cualitativo para el cumplimiento en el segundo trimestre </t>
  </si>
  <si>
    <t>Durante el trimestre se diseñó y publico la Guía de Compras Públicas Sostenibles (CPS), con la normativa ambiental vigente y con la incorporación de fichas contractuales en base al diagnóstico por tipología de contrato, dando cumplimiento a la actividad. </t>
  </si>
  <si>
    <t>El uso de la guía por los estructuradores de contratos </t>
  </si>
  <si>
    <t>Se programará capacitación a las partes que se involucran en las fases de contratación</t>
  </si>
  <si>
    <t>Se evidencia la elaboración y formalización de la guía conforme a la programación del trimestre</t>
  </si>
  <si>
    <t xml:space="preserve">Ejecutado en el trimestre anterior </t>
  </si>
  <si>
    <t>Esta actividad se culminó en el segundo trimestre</t>
  </si>
  <si>
    <t>CUMPLIDA</t>
  </si>
  <si>
    <t>11. Realizar el reporte de los requerimientos formulados por los entes de control, en cumplimiento de la normatividad ambiental vigente.</t>
  </si>
  <si>
    <t>Número de reportes de requerimientos realizados</t>
  </si>
  <si>
    <t xml:space="preserve">Sumatoria de reportes </t>
  </si>
  <si>
    <t xml:space="preserve">Reportes generados </t>
  </si>
  <si>
    <t>Al corte del primer trimestre, se realizaron 4 reportes: 1.Plasticos de un solo uso II semestre 2024, 2. Huella de carbono 2024, 3. Informe a la UAESP IV trimestre 2024, 4. Residuos peligrosos IDEAM 2024.</t>
  </si>
  <si>
    <t>Se evidencia la entrega de los 4 reportes programados para el trimestre</t>
  </si>
  <si>
    <t>Durante el segundo trimestre de 2025 se realizó un (1) reporte a la Unidad Administrativa Especial de Servicios Públicos (UAESP), correspondiente al primer trimestre del mismo año. Es importante aclarar que, aunque para el segundo trimestre están programados tres (3) informes, estos no pueden ser reportados aún, ya que deben presentarse a través de la herramienta STORM USER de la Secretaría de Ambiente, la cual estará habilitada únicamente entre el 1 y el 31 de julio de 2025 fechas fuera del trimestre lo que presenta un error de planificación. Así, en el acumulado se han realizado 5 reportes.</t>
  </si>
  <si>
    <t>Como dificultad para el cumplimiento, se identificó que algunas actividades programadas 2025 requieren un ajuste en su planificación, ya que su ejecución está condicionada por tiempos de entrega correspondientes al trimestre anterior. </t>
  </si>
  <si>
    <t>Como medida correctiva, se ajustará el cronograma de actividades para sincronizar los tiempos de ejecución con los plazos establecidos, garantizando que las acciones programadas en cada trimestre puedan ser desarrolladas y finalizadas dentro del mismo periodo.</t>
  </si>
  <si>
    <t xml:space="preserve">
Se evidencia un reporte remitido a la UAESP quedando con un cumplimiento inferior al programado.
Finalmente, y en consideración con las dificultades presentadas se sugiere que en efecto se revisen los tiempos de reporte y se solicite la reprogramación correspondiente dentro de los tiempos establecidos.</t>
  </si>
  <si>
    <t xml:space="preserve">Durante el tercer trimestre de 2025 se realizaron cuatro reportes a los entes de control, conforme a los compromisos y periodicidades establecidas, así:
•	Elementos plásticos de un solo uso: con periodicidad semestral, presentado en el mes de julio junto con el informe de reducción. Se adjunta certificación de envío ante la Secretaría Distrital de Ambiente e informe.
•	Seguimiento al Plan de Acción PIGA (Resolución 3179 de 2023): con periodicidad semestral, remitido a la Secretaría Distrital de Ambiente, en cumplimiento de lo dispuesto en la Resolución 3179 de 2023 se adjunta certificación de envió ante la Secretaría Distrital de Ambiente y matriz de seguimiento.
•	Informe trimestral de aprovechamiento de residuos: con periodicidad trimestral, presentado ante la Unidad Administrativa Especial de Servicios Públicos (UAESP). Se adjunta informe.
•	Informe semestral de actividades para el aprovechamiento de residuos: con periodicidad semestral, presentado igualmente ante la Unidad Administrativa Especial de Servicios Públicos (UAESP). Se adjunta informe. 
</t>
  </si>
  <si>
    <t xml:space="preserve">No se presentaron dificultades </t>
  </si>
  <si>
    <t>Se evidencia el cumplimiento de los reportes conforme a la programación del trimestre</t>
  </si>
  <si>
    <t>12. Ejecutar Plan de trabajo para Optimizar la administración del Sistema del Cuidado y Servicios Sociales. PSCSS</t>
  </si>
  <si>
    <t xml:space="preserve">Porcentaje de cumplimiento de actividades del plan </t>
  </si>
  <si>
    <t xml:space="preserve"> (sumatoria de actividades realizadas del plan /  total  de actividades del plan a realizar) *100</t>
  </si>
  <si>
    <t xml:space="preserve">Plan </t>
  </si>
  <si>
    <t>Plan de trabajo con actividades y pesos porcentuales,  Acta de mesa de trabajo, memorandos , Formatos de acuerdo con las actividades del Plan</t>
  </si>
  <si>
    <t xml:space="preserve">La ejecución de este periodo está conforme a las dos actividades programadas así:
-Programación de actividades del Plan de Optimización (15%)
- Mapeo de proyectos de equipamientos para garantizar la solicitud oportuna de conceptos de localización y desarrollo, y de la elaboración de reportes PSCSS para la Secretaría Distrital de Planeación (SDP). (10%)
Para el desarrollo de estas actividades, se remitieron comunicados a las áreas responsables, haciendo las solicitudes respectivas. </t>
  </si>
  <si>
    <t>Ninguna</t>
  </si>
  <si>
    <t>Se evidencia la realización de las dos actividades programadas dentro del plan de trabajo para el primer trimestre con lo que se obtiene el 25% de avance</t>
  </si>
  <si>
    <t>La ejecución de este periodo está conforme a las actividades programadas así:
_Realizar seguimiento a conceptos de localización y desarrollo y reportes PSCSS (5%)
_Programar jornada de sensibilización PSCSS (15%)
_Incorporar el PSCSS a normograma MIPG (5%)</t>
  </si>
  <si>
    <t>La ejecución de este periodo está conforme a las actividades programadas así:
1- Realizar seguimiento a conceptos de localización y desarrollo y reportes PSCSS (5%): el seguimiento permitió identificar las eventuales solicitudes de conceptos y brindar asesoría anticiapada a las áreas promotoras responsables de su solicitud
2- Actualizar procedimiento de localización y desarrollo (15%): Durante el periodo se ejecutaron las actividades programadas relacionadas con la solicitud de revisión del procedimiento a las áreas responsables de emitir los análisis necesarios para la formulación del concepto. Asimismo, se coordinó la revisión de las políticas y actividades asociadas al procedimiento administrado por la Oficina de Administración de Procesos (OAP). No obstante, dicha revisión se efectuó en la fecha límite del periodo, con el fin de brindar mayor margen de análisis y revisión al equipo responsable, considerando que se trata del mismo grupo encargado de la actualización del procedimiento PD-DE-02, lo cual implicó la ejecución de actividades adicionales a las inicialmente planeadas, conforme se detalla en el punto 3.
3- Actualizar manual de estándares de calidad espacial (15%): si bien las actividades se programaron para una actualización interna, estas se desarrollaron con base en la solicitud extraordinaria de actualización direccionada por la SDP.</t>
  </si>
  <si>
    <t xml:space="preserve">
3-Demora e incumplimiento por parte de las áreas responsables frente a la solicitud de participación y entrega de insumos requeridos para la actualización del Manual.</t>
  </si>
  <si>
    <t>3-Gestión de Circular 011 de 2025 suscrita por el Secretario, conminando a las áreas al cumplimiento del requisito</t>
  </si>
  <si>
    <t>Se evidencia el cumplimiento de dos de tres actividades programadas para el trimestre, la actividad pendiente se desarrolló fuera del periodo de referencia por tanto no se considera cumplida al corte.</t>
  </si>
  <si>
    <t>OBJETIVO ESTRATÉGICO N° 5: Mejorar la gestión y la eficiencia organizacional, para el fortalecimiento de las capacidades de los organismos de vigilancia policial, funciones militares y otras de apoyo a la seguridad, la convivencia y justicia de Bogotá.</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</si>
  <si>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</si>
  <si>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13. Actualizar y enviar a la SDP el documento de criterios de  elegibilidad , viabilidad y Políticas Públicas para los Fondos de Desarrollo Local así como sus anexos técnicos .</t>
  </si>
  <si>
    <t>Número de documentos de Criterios de  elegibilidad , viabilidad y Políticas Públicas actualizado y enviado</t>
  </si>
  <si>
    <t>Sumatoria de documentos actualizados y enviados a la SDP</t>
  </si>
  <si>
    <t>Documento de criterios de elegibilidad</t>
  </si>
  <si>
    <t>Correo electrónico de envío y Documento actualizado</t>
  </si>
  <si>
    <t>Anual</t>
  </si>
  <si>
    <t>Teniendo en cuenta que la actividad no tiene meta programada para el primer trimestre, no requiere reporte cuantitativo.</t>
  </si>
  <si>
    <t>Durante el segundo trimestre de la vigencia 2025 en colaboración con las áreas misionales de la SSCJ, se actualizó y consolidó el documento de Criterios de elegibilidad, viabilidad y políticas públicas, así como sus anexos técnicos , los cuales fueron publicados en la Página de la Secretaría Distrital de Planeación desde el 23 de abril y socializado con los Fondos de Desarrollo Local -FDL el 30 de abril de 2025.</t>
  </si>
  <si>
    <t xml:space="preserve">Se evidencia la actualización del documento conforme a la programación establecida, incluyendo sus respectivos anexos, así como la realización de la socialización y el envío correspondientes.
</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</si>
  <si>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</si>
  <si>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1. Diseñar e implementar cinco (5) campañas estratégicas de comunicación externa.</t>
  </si>
  <si>
    <t>Número de campañas de comunicación externa implementadas en la vigencia</t>
  </si>
  <si>
    <t>Sumatoria de campañas de comunicación externa implementadas en la vigencia</t>
  </si>
  <si>
    <t>Campañas de comunicación externa</t>
  </si>
  <si>
    <t xml:space="preserve">Reporte de las campañas externas implementadas </t>
  </si>
  <si>
    <t>En el primer trimestre del año 2025 se implementaron dos (2) campañas de comunicación externa encaminadas a impulsar el pago de comparendos por convivencia a través del botón PSE de LICO y promover  el buen uso y la importancia de la Línea 123, con los siguientes resultados: 
*En redes sociales y pagina web :  más de 114 mil visualizaciones. 
*En medios de comunicación: 17 publicaciones positivas
En la carpeta habilitada se encuentra las evidencias de las campañas implementadas</t>
  </si>
  <si>
    <t>Se evidencia la realización de dos campañas de comunicación externa, cuando para el trimestre se tenía programada una sola, lo que representa un sobrecumplimiento. Aunque realizar más campañas puede considerarse positivo, es importante procurar el cumplimiento de la programación, atendiendo al principio de planeación."</t>
  </si>
  <si>
    <t>En el segundo trimestre del año 2025 se implementó una (1) campañas de comunicación externa encaminada a impulsar el libro ‘El Eco del Olvido’, escrito por 13 mujeres privadas de la libertad en las celdas de la Unidad de Reacción Inmediata (URI) de Puente Aranda, con el apoyo de la Secretaría Distrital de Seguridad, Convivencia y Justicia. : 
*En redes sociales y pagina web :  mas de 510 mil visualizaciones. 
*En medios de comunicación: 12 publicaciones positivas
Se reportan 3 campañas al corte, considerando las 2 campañas implementadas en el primer trimestre
En la carpeta habilitada se encuentra las evidencias de las campañas implementadas</t>
  </si>
  <si>
    <t>Se evidencia la realización y difusión de la campaña correspondiente al segundo trimestre. Al corte se presenta nuevamente un sobrecumplimiento de 1 campaña. Se recomienda revisar la pertinente de aumentar las meta anual de esta actividad.</t>
  </si>
  <si>
    <t>En el tercer trimestre del año 2025 se implementó una (1) campañas de comunicación externa: Entre todos#PrevenimosElDelito, encaminada a prevenir a la ciudadanía frente a diferentes modalidades de hurto y violencias basadas en género que afectan la capital, tales como el cosquilleo, hurto de bicicletas, estafas por parte de “tierreros”, entre otras. Para ello, se diseñaron y difundieron videos y piezas pedagógicas con mensajes preventivos y prácticos. 
*En redes sociales y pagina web :  mas de 2.076.794  visualizaciones. 
*En medios de comunicación: 58 publicaciones positivas
Se reportan 4 campañas al corte, considerando las 2 campañas implementadas en el primer trimestre y la campaña implementada en el segundo trimestre
En la carpeta habilitada se encuentra las evidencias de las campañas implementadas</t>
  </si>
  <si>
    <t>Se evidencia la realización y difusión de la campaña correspondiente al tercer trimestre. No obstante, al corte se presenta nuevamente un sobrecumplimiento de 1 campaña. Se reitera recomendación de periodos antesriores de revisar la pertinencia de aumentar las meta anual de esta actividad.</t>
  </si>
  <si>
    <t>2. Diseñar e implementar cuatro (4) campañas estratégicas de comunicación interna.</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</si>
  <si>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</si>
  <si>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</si>
  <si>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</si>
  <si>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</si>
  <si>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En el primer trimestre del año 2025 se  realizó una (1) campaña de comunicación interna, nombrada "VIVARECARGADO" que buscaba incentivar a los funcionarios y contratistas a apropiarse de la red social interna Viva Engage. Se encuestaron 91 personas de la entidad y todas respondieron que la misma había cumplido con el objetivo .
Se carga en la carpeta habilitada el informe de la campaña implementada.</t>
  </si>
  <si>
    <t>Se evidencia la realización de una campaña interna con lo que se da cumplimiento a la actividad programada para el trimestre</t>
  </si>
  <si>
    <t>En el segundo trimestre del año 2025 se realizó una (1) campaña de comunicación interna, nombrada "#Cuidar es actuar" que buscaba Fomentar entre funcionarios y contratistas el conocimiento, la participación y la apropiación de buenas prácticas ambientales, promoviendo la conciencia sobre el cuidado de los recursos naturales en el entorno laboral. 
Se encuestaron 207 personas de la entidad y todas respondieron que la misma había cumplido con el objetivo .
Se reportan 2 (dos) campañas, considerando la campaña implementada en el primer trimestre.
Se carga en la carpeta habilitada el informe de la campaña implementada.</t>
  </si>
  <si>
    <t>Se evidencia la realización y difusión de la campaña correspondiente al segundo trimestre</t>
  </si>
  <si>
    <t>En el tercer trimestre del año 2025 se realizó una (1) campaña de comunicación interna, nombrada “ Segur💛s, Unid💙s,  Divers💜s ”  que buscaba incentivar a los funcionarios y contratistas a conocer, participar, apropiarse y generar conciencia sobre los 7 ejes de la Política de Equidad Laboral de la entidad. 
De manera estrategica se implemento encuesta de satisfaccion con el objetivo de obtener retroalimentacion por parte de los funcionarios y contratistas.
Se reportan 3 (tres) campañas, considerando la campaña implementada en el primer trimestre y la campaña implementada en el segundo trimestre
Se carga en la carpeta habilitada el informe de la campaña implementada.</t>
  </si>
  <si>
    <t xml:space="preserve">Se evidencia la realización y difusión de la campaña correspondiente al segundo trimestre. </t>
  </si>
  <si>
    <t>3. Aumentar el 50% del total de seguidores en las redes sociales de la entidad frente a la vigencia anterior</t>
  </si>
  <si>
    <t>Porcentaje de incremento en el número de seguidores de redes sociales frente al año anterior</t>
  </si>
  <si>
    <t>((total seguidores en redes con corte al periodo de referencia - total  de seguidores con corte al 31 de diciembre de 2024)/total  de seguidores con corte al 31 de diciembre de 2024)*100</t>
  </si>
  <si>
    <t>Seguidores en redes sociales</t>
  </si>
  <si>
    <t xml:space="preserve">Reporte de seguidores en redes sociales en cada trimestre </t>
  </si>
  <si>
    <t>Número de seguidores de la vigencia anterior (348.382)</t>
  </si>
  <si>
    <t>La Oficina Asesora de Comunicaciones logró cumplir satisfactoriamente con la meta del primer trimestre de 2025, correspondiente a un aumento del 8% en el total de seguidores en las redes sociales de la entidad. 
A 31 de diciembre de 2024, se registraban 348.382 seguidores, y al corte del 31 de marzo de 2025, la cifra ascendió a 404.211 seguidores, lo que representa un incremento del 16.03%.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</si>
  <si>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1. Teniendo en cuenta que el tipo de indicador es un flujo y que se mide con corte al trimestre, no se requiere el soporte mensual, sino del tercer mes del trimestre.
2. Se evidencia un incremento del 16% de seguidores al cierre del primer trimestre, lo que representa un sobrecumplimiento respecto al 8% programado para el periodo de referencia. Aunque el incremento de seguidores puede considerarse positivo, es importante revisar las proyecciones realizadas para proponer metas más ajustadas, incluso para aumentar la meta anual.</t>
  </si>
  <si>
    <t>La Oficina Asesora de Comunicaciones logró cumplir satisfactoriamente con la meta del segundo  trimestre de 2025, correspondiente a un aumento del 45% en el total de seguidores en las redes sociales de la entidad. 
A 31 de diciembre de 2024, se registraban 348.382 seguidores, y al corte del 30 de septiembre de 2025, la cifra ascendió a 479.211 seguidores, lo que representa un incremento del 43,75%.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</si>
  <si>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 xml:space="preserve">Se evidencia un incremento del 43,75 % en el número de seguidores al corte del segundo trimestre, en comparación con el cierre reportado en diciembre de 2024. Este comportamiento refleja, una vez más, una sobre ejecución respecto a lo inicialmente planificado. Si bien este resultado es favorable, se reitera la importancia de revisar y ajustar las metas establecidas, ya que estas han sido proyectadas por debajo del verdadero potencial de alcance. En ese sentido, se recomienda formular metas más ambiciosas y representativas de la capacidad real de logro de la dependencia.
</t>
  </si>
  <si>
    <t>La Oficina Asesora de Comunicaciones logró cumplir satisfactoriamente con la meta del tercer  trimestre de 2025, correspondiente a un aumento del 45,% en el total de seguidores en las redes sociales de la entidad. 
A 31 de diciembre de 2024, se registraban 348.382 seguidores, y al corte del 30 de septiembre de 2025, la cifra ascendió a 532.824 seguidores, lo que representa un incremento del 52,9%. Este crecimiento refleja el impacto positivo de una estrategia digital fortalecida, basada en la producción de contenidos relevantes, cercanos y de alto valor informativo para la ciudadanía. Como evidencia se carga en la carpeta habilitada el reporte de crecimiento de RRSS y correo de notificacion al jefe de al oficina.</t>
  </si>
  <si>
    <t>Al cierre del tercer trimestre se evidencia un incremento del 53 % en el número de seguidores, en comparación con el total reportado en diciembre de 2024. Este comportamiento es positivo, aunque continúa reflejando una sobre ejecución respecto a lo planificado, incluso después del ajuste al incrementar las metas correspondientes al tercer y cuarto trimestre.</t>
  </si>
  <si>
    <t>4. Entregar el 95% de los productos de comunicación internos y externos, solicitados a la OAC, a través del formato 571.</t>
  </si>
  <si>
    <t>Porcentaje de productos de comunicación entregados y solicitados mediante formato 571</t>
  </si>
  <si>
    <t>(sumatoria de productos entregados en la vigencia/ sumatoria de productos solicitados en la vigencia )*100</t>
  </si>
  <si>
    <t>Productos entregados</t>
  </si>
  <si>
    <t>Solicitudes en formato 571 y evidencia de los productos entregados</t>
  </si>
  <si>
    <t>Se dio cumplimiento total a la actividad relacionada con la entrega de los productos de comunicación interna y externa solicitados a través del formato 571 durante el primer trimestre de 2025. En este periodo, se recibieron 70 solicitudes de comunicación interna y 9 de comunicación externa, y en ambos casos se entregaron la totalidad de los productos requeridos, en el tiempo establecido, alcanzando una ejecución del 100%. Como evidencia, se cargan en la carpeta habilitada, todas las solicitudes y productos y el resumen en formato Excel</t>
  </si>
  <si>
    <t>Se evidencia la realización de los productos de comunicación solicitados en el trimestre, superando la meta proyectada, toda vez que se atendieron el 100% de las solicitudes.</t>
  </si>
  <si>
    <t>Se dio cumplimiento total a la actividad relacionada con la entrega del 95% de los productos de comunicación interna y externa solicitados a través del formato 571 durante el segundo trimestre de 2025. En este periodo, se recibieron 71 solicitudes de comunicación interna y 8 de comunicación externa, y en ambos casos se entregaron la totalidad de los productos requeridos, en el tiempo establecido, alcanzando una ejecución del 100%.
Es dado mencionar que la comunicación interna es aquella que se comparte al interior de la entidad y la externa a los habitantes del distrito. Como evidencia, se cargan en la carpeta habilitada, todas las solicitudes y productos y el resumen en formato Excel</t>
  </si>
  <si>
    <t>Se evidencia la elaboración de los productos de comunicación solicitados en el periodo, resultando el cumplimiento por encima del esperado</t>
  </si>
  <si>
    <t>Se dio cumplimiento total a la actividad relacionada con la entrega del 95% de los productos de comunicación interna y externa solicitados a través del formato 571 durante el segundo trimestre de 2025. En este periodo, se recibieron 38 solicitudes de comunicación de los cuales se entregaron la totalidad de los productos requeridos, en el tiempo establecido, alcanzando una ejecución del 100%.
 Como evidencia, se cargan en la carpeta habilitada todas las solicitudes y productos y el resumen en formato Excel</t>
  </si>
  <si>
    <t>1. Ejecutar las actividades de los roles: evaluación de la gestión del riesgo y evaluación y seguimiento contempladas en el Plan Anual de Auditoría.</t>
  </si>
  <si>
    <t>Porcentaje del cumplimiento del 
Plan Anual de Auditoria</t>
  </si>
  <si>
    <t>(Número de actividades realizadas en el trimestre en el marco del Plan anual de auditoría en los roles "Evaluación de la gestión del riesgo" y "Evaluación y Seguimiento"/ Número de actividades programadas en el trimestre en el marco del Plan anual de auditoría en los roles "Evaluación de la gestión del riesgo" y "Evaluación y Seguimiento") *100</t>
  </si>
  <si>
    <t>Avance al Plan Anual de Auditoria</t>
  </si>
  <si>
    <t xml:space="preserve">Formato F-SM-85 SEGUIMIENTO PLAN ANUAL DE AUDITORÍA INTERNA en el que se relacionan las actividades del PAA con fechas de ejecución e información (N° memorando, fecha y enlace de publicación cuando aplica)  </t>
  </si>
  <si>
    <t>Para el primer trimestre de 2025, se programaron 50,6 actividades, de las cuales se ejecutó el 50,6 en las fechas establecidas, es importante precisar que, de acuerdo con los resultados obtenidos, el porcentaje de cumplimiento equivale al 100% del total programado en el Plan Anual de Auditoría (PAA) para los meses de enero, febrero y marzo.</t>
  </si>
  <si>
    <t xml:space="preserve">Se evidencia el cumplimiento de las actividades programadas dentro del Plan Anual de Auditoría según el informe aportado. </t>
  </si>
  <si>
    <t>Durante el segundo trimestre de 2025, correspondiente a los meses de abril, mayo y junio, se programaron un total de 25 actividades, que suman un puntaje total de 18,7. Estas actividades están relacionadas con los roles de Evaluación de la Gestión del Riesgo y Evaluación y Seguimiento, con la siguiente distribución:
Abril: 9 actividades – 7,5 puntos
Mayo: 9 actividades – 7,2 puntos
Junio: 7 actividades – 4,0 puntos
En cuanto a la ejecución, se alcanzó un 100% de cumplimiento frente a las actividades programadas en el Plan Anual de Auditoría (PAA), con 18,67 puntos ejecutados sobre los 18,7 programados.
Este resultado refleja un desempeño efectivo y eficiente en la gestión del trimestre, evidenciando el compromiso con el cumplimiento de las actividades planificadas y los objetivos establecidos en el PAA.
Se aclara que, en relación con los soportes de ejecución de las auditorías de Gestión y Análisis de la Información y Gestión Documental, estas se encuentran en proceso, por lo que la información generada se mantiene bajo reserva hasta la finalización del ejercicio y la emisión del informe correspondiente.
Adicionalmente, los soportes correspondientes al seguimiento del Plan de Mejoramiento pueden ser consultados directamente en el Portal MIPG, en cumplimiento de los lineamientos establecidos para este tipo de actividad.</t>
  </si>
  <si>
    <t>Se evidencia el cumplimiento de las actividades enmarcadas en los roles establecidos según la programación del trimestre</t>
  </si>
  <si>
    <t xml:space="preserve">Durante el tercer trimestre de 2025, correspondiente a los meses de julio, agosto y septiembre, se programaron un total de 27 actividades, que suman un puntaje total de 21,6 Estas actividades están relacionadas con los roles de Evaluación de la Gestión del Riesgo y Evaluación y Seguimiento, y su distribución fue la siguiente:
Julio: 12 actividades – 9,9 puntos
Agosto: 8 actividades – 6,3 puntos
Septiembre: 8 actividades – 5,4 puntos
En cuanto a la ejecución, se alcanzó el 100% de cumplimiento frente a las actividades programadas en el Plan Anual de Auditoría (PAAI), lo que equivale a 21,6 puntos ejecutados sobre los 21,6 programados.
Este resultado refleja un desempeño efectivo y eficiente en la gestión del trimestre, evidenciando el compromiso con el cumplimiento de las actividades planificadas y con los objetivos establecidos en el PAAI.
</t>
  </si>
  <si>
    <t>1. Realizar tres capacitaciones en temas que permitan  prevenir las conductas con incidencia disciplinaria.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</si>
  <si>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</si>
  <si>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</si>
  <si>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</si>
  <si>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</si>
  <si>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De acuerdo con la programación del trimestre 1, la OCDI no programó capacitaciones. No obstante, esta oficina se encuentra en la fase de planeación de las capacitaciones en temas que permitan  prevenir las conductas con incidencia disciplinaria, que se desarrollarán en los siguientes trimestres de 2025.</t>
  </si>
  <si>
    <t>De acuerdo con las actividades establecidas en la política de Integridad del Plan Operativo Anual, En lo correspondiente al trimestre 2, la OCDI programó la capacitación "Responsabilidad Disciplinaria de Conductas Penalmente Reprochables", con el objetivo de brindar a los servidores de la entidad, las herramientas para identificar los comportamientos tipificables en una conducta penal y sus implicaciones legales.</t>
  </si>
  <si>
    <t>Se evidencia la realización de la capacitación dentro del periodo de referencia y según la programación</t>
  </si>
  <si>
    <t>De acuerdo con las actividades establecidas en la política de Integridad del Plan Operativo Anual, En lo correspondiente al trimestre 3, la OCDI programó la capacitación "Participación Política de los Servidores Públicos", con el objetivo de brindar a los servidores de la entidad los conocimiento a cerca de las implicaciones disciplinarias a las que se exponen los servidores públicos al involucrarse en asuntos políticos.</t>
  </si>
  <si>
    <t>Se evidenció la realización de la actividad conforme a lo programado para el tercer trimestre. En el acumulado se  tienen dos capacitaciones</t>
  </si>
  <si>
    <t xml:space="preserve">
2. Impulsar  los procesos disciplinarios que se encuentren activos en la OCDI.</t>
  </si>
  <si>
    <t xml:space="preserve">
Porcentaje Procesos disciplinarios impulsados que se encuentren activos.</t>
  </si>
  <si>
    <t xml:space="preserve">
(Sumatoria de procesos activos impulsados al corte / Total de procesos activos al corte )*100</t>
  </si>
  <si>
    <t>Procesos disciplinarios</t>
  </si>
  <si>
    <t>Matriz - Datos de procesos impulsados</t>
  </si>
  <si>
    <t xml:space="preserve">De manera conjunta el equipo de la OCDI procede a realizar la revisión y seguimiento de todos y cada uno de los procesos disciplinarios activos, que cursan tramite a la fecha en la Oficina, los 274 procesos activos se encuentran en decisiones de trámite, dando como resultado el 100% de procesos impulsados en el trimestre 1 de 2025. </t>
  </si>
  <si>
    <t>Se evidencia que 274  procesos activos a cargo de la OCDI han sido impulsados</t>
  </si>
  <si>
    <t>De manera Conjunta el equipo de la OCDI procede a realizar la revisión y seguimiento de todos y cada uno de los procesos disciplinarios activos, que cursan trámite a la fecha en la oficina, los 252 procesos activos se encuentran en decisiones de trámite, obteniendo como resultado el 100% de procesos impulsados al corte del 30 de junio de 2025.</t>
  </si>
  <si>
    <t>Se verifica el cumplimiento de la actividad según lo programado</t>
  </si>
  <si>
    <r>
      <t>De manera Conjunta el equipo de la OCDI procede a realizar la revisión y seguimiento de todos y cada uno de los procesos disciplinarios activos, que cursan trámite a la fecha en la oficina, los 253</t>
    </r>
    <r>
      <rPr>
        <sz val="11"/>
        <color rgb="FFFF0000"/>
        <rFont val="Arial"/>
      </rPr>
      <t xml:space="preserve"> </t>
    </r>
    <r>
      <rPr>
        <sz val="11"/>
        <color rgb="FF000000"/>
        <rFont val="Arial"/>
      </rPr>
      <t>procesos activos se encuentran en decisiones de trámite, obteniendo como resultado el 100% de procesos impulsados al corte del 30 de septiembre de 2025.</t>
    </r>
  </si>
  <si>
    <t xml:space="preserve">3. Realizar y difundir tres piezas comunicativas de sensibilización de conductas con incidencia disciplinaria. </t>
  </si>
  <si>
    <t>Número de piezas comunicativas de sensibilización de conductas con incidencia disciplinaria difundidas</t>
  </si>
  <si>
    <t>Sumatoria de piezas comunicativas de sensibilización realizadas y difundidas en la vigencia</t>
  </si>
  <si>
    <t>piezas comunicativas</t>
  </si>
  <si>
    <t>publicación de las piezas comunicativas</t>
  </si>
  <si>
    <t>La OCDI se encuentra en la fase preliminar de estructuración de las piezas comunicativas, con el fin de difundir la sensibilización y/o prevención de conductas con incidencia disciplinaria, según lo programado en los siguientes trimestres de 2025.</t>
  </si>
  <si>
    <t>En relación con las actividades programadas en la política de transparencia, la OCDI en equipo con la Oficina de Comunicaciones generó una pieza comunicativa en formato mailing y pantallas TV, con el fin de difundir en la entidad la sensibilización y/o prevención de conductas con incidencia disciplinaria.</t>
  </si>
  <si>
    <t>Se evidencia la difusión del 11 de junio de la pieza comunicativa cumpliendo con la programación del trimestre</t>
  </si>
  <si>
    <t>En relación con las actividades programadas en la política de transparencia, la OCDI en equipo con la Oficina Asesora de Comunicaciones generó una pieza comunicativa en formato mailing y pantallas TV, con el fin de difundir en la entidad conocimiento sobre la válidez los llamados de atención por parte de los  jefes inmediatos a los servidores, comtempplado en el articulo 68 de la Ley 1952 del 2019. Lo anterior, con el fin de  prevenir conductas con incidencia disciplinaria.</t>
  </si>
  <si>
    <t>Se evidencia que la difusiónde la pieza comunicativa se  realizó el 30 de septiembre  cumpliendo con la programación del trimestre</t>
  </si>
  <si>
    <t>OBJETIVO 2 - LINEA ESTATÉGICA 1
Elaboración de herramientas de análisis de información y documentos estratégicos que contribuyen a la toma de decisión agiles y oportunas en los procesos misionales bajo una lógica de comprensión integral de territorio</t>
  </si>
  <si>
    <t>1. Realizar documentos de análisis en materia de seguridad, convivencia y justicia, que sean insumo para la toma de decisiones.</t>
  </si>
  <si>
    <t>Número de documentos de análisis en materia de seguridad, convivencia y justicia, que sean insumo para la toma de decisiones</t>
  </si>
  <si>
    <t>Sumatoria de documentos de análisis generados en  la vigencia</t>
  </si>
  <si>
    <t>Documentos de análisis</t>
  </si>
  <si>
    <t>Se generaron 6 documentos de análisis, sobre las siguientes temáticas: Flash de seguridad, Factores determinantes del homicidio (enero, febrero y marzo), Factores determinantes del hurto (marzo) y Análisis de homicidios y disparos; estos documentos apoyan a la generación de estrategias en materia de seguridad, convivencia y justicia en la ciudad de Bogotá.</t>
  </si>
  <si>
    <t>No se presentaron dificultades en el desarrollo de los productos.</t>
  </si>
  <si>
    <t>No se requieren medidas correctivas</t>
  </si>
  <si>
    <t>Se evidencia la elaboración de 6 documentos de análisis cumpliendo con lo programado para el trimestre</t>
  </si>
  <si>
    <t>Durante el trimestre se realizaron 7 documentos de análisis, en el acumulado se llevan 13 en total, estos documentos se generan sobre las siguientes temáticas: Comportamiento delictivo en Bogotá, Factores determinantes del homicidio (enero a abril 2025), Factores determinantes del hurto (marzo, abril 2025), Homicidios de Ciudadanos habitantes de Calle en Bogotá, Análisis hurto y disparos, Factores determinantes del hurto en Transmilenio, Necesidades jurídicas en Bogotá, Marcas criminales en Bogotá y Análisis de las víctimas de homicidios con medidas correctivas del CNSCC. Estos documentos apoyan a la generación de estrategias en materia de seguridad, convivencia y justicia en la ciudad de Bogotá</t>
  </si>
  <si>
    <t>No se presentaron dificultades en el desarrollo de los productos</t>
  </si>
  <si>
    <t>Se evidencia la realización de 7 documentos de análisis cumpliendo con la programación del trimestre</t>
  </si>
  <si>
    <t xml:space="preserve">
Durante el trimestre se realizaron 7 documentos de análisis, en el acumulado se llevan 20 en total, estos documentos se generan sobre las siguientes temáticas: Comportamiento delictivo en Bogotá, Factores determinantes del homicidio (enero a abril, julio 2025), Factores determinantes del hurto (marzo, abril 2025), Homicidios de Ciudadanos habitantes de Calle en Bogotá, Análisis hurto y disparos, Factores determinantes del hurto en Transmilenio (mayo, agosto), Necesidades jurídicas en Bogotá, Marcas criminales en Bogotá, Análisis de las víctimas de homicidios con medidas correctivas del CNSCC, Rutas de población migrante, Diagnóstico de piques ilegales, Extorsión, Desaparecidos, Homicidio de migrantes.  Estos documentos apoyan a la generación de estrategias en materia de seguridad, convivencia y justicia en la ciudad de Bogotá.</t>
  </si>
  <si>
    <t>Se evidencia la realización de 7 documentos de análisis acumulando 20 documentos cumpliendo con la programación del trimestre</t>
  </si>
  <si>
    <t>2. Generar un boletín mensual de los principales indicadores de seguridad, convivencia y acceso a la justicia</t>
  </si>
  <si>
    <t>Número de boletines mensuales de los principales indicadores de seguridad, convivencia y acceso a la justicia</t>
  </si>
  <si>
    <t>Sumatoria de boletines generados en la vigencia</t>
  </si>
  <si>
    <t>Boletines</t>
  </si>
  <si>
    <t>Boletines de S, C y J</t>
  </si>
  <si>
    <t>Se realizaron 3 boletines de seguridad, correspondientes a los meses de diciembre 2024, enero y febrero 2025, con análisis sobre el comportamiento de fenómenos de seguridad, convivencia y acceso a la justicia en Bogotá y sus localidades. Se aclara que estos boletines se generan mes vencido.</t>
  </si>
  <si>
    <t>Se evidencian tres boletines elaborados dentro del trimestre de acuerdo con lo programado.</t>
  </si>
  <si>
    <t>Durante el trimestre se realizaron 3 boletines de seguridad, durante la vigencia en total se han generado 6; correspondientes a los meses de diciembre 2024, enero, febrero, marzo, abril y mayo de 2025, con análisis sobre el comportamiento de fenómenos de seguridad, convivencia y acceso a la justicia en Bogotá y sus localidades.</t>
  </si>
  <si>
    <t>Se evidencia la elaboración de los boletines de seguridad según la programación del trimestre</t>
  </si>
  <si>
    <t xml:space="preserve">
Durante el trimestre se realizaron 3 boletines de seguridad, durante la vigencia en total se han generado 9; correspondientes a los meses de diciembre 2024, enero, febrero, marzo, abril, mayo, junio, julion y agosto de 2025, con análisis sobre el comportamiento de fenómenos de seguridad, convivencia y acceso a la justicia en Bogotá y sus localidades.</t>
  </si>
  <si>
    <t>3. Desarrollar  herramientas de análisis y visualización de datos en materia de seguridad, convivencia y justicia.</t>
  </si>
  <si>
    <t>Número de  herramientas de análisis y visualización de datos en materia de seguridad, convivencia y justicia.</t>
  </si>
  <si>
    <t>Sumatoria de herramientas de análisis y visualización de datos desarrolladas en la vigencia</t>
  </si>
  <si>
    <t xml:space="preserve">Herramientas de análisis y visualización </t>
  </si>
  <si>
    <t>Tableros de visualización de datos/Tablero gerencial</t>
  </si>
  <si>
    <t>Se realizaron tres tableros de visualización de datos para los indicadores de seguridad, convivencia y justicia.</t>
  </si>
  <si>
    <t>Se evidencia la elaboración de tres tableros de control para convivencia, seguridad y justicia, según lo programado para el trimestre</t>
  </si>
  <si>
    <t>Durante el trimestre se realizaron 4 tableros de visualización, en total de la vigencia se llevan 7 tableros sobre: Seguimiento a delitos de alto impacto, Acciones Operativas para la seguridad, Alcance estrategias distritales para la seguridad, Seguimiento a incidentes línea 123, Intervenciones o acompañamientos operativos para la convivencia, Imposición de medidas correctivas o comparendos para la convivencia, Justicia - Indicadores</t>
  </si>
  <si>
    <t>Se evidencia la elaboración de cuatro (4) tableros de control durante el segundo trimestre con lo que se da cumplimiento según la programación</t>
  </si>
  <si>
    <t xml:space="preserve">
Durante el trimestre se realizaron 3 tableros de visualización, en total de la vigencia se llevan 10 tableros sobre: Seguimiento a delitos de alto impacto, Acciones Operativas para la seguridad, Alcance estrategias distritales para la seguridad, Seguimiento a incidentes línea 123, Intervenciones o acompañamientos operativos para la convivencia, Imposición de medidas correctivas o comparendos para la convivencia, Justicia - Indicadores, Atenciones presenciales a necesidades jurídicas LGTBI, Acceso a la justicia - Capacidades, Acciones operativas para la seguridad.</t>
  </si>
  <si>
    <t>Se evidencia el avance en tres tableros: 1. Indicadores, Atenciones presenciales a necesidades jurídicas LGTBI, 
2. Acceso a la justicia - Capacidades,.
 3. Acciones operativas para la seguridad. En el acumulado se cumple con la programación al corte del tercer trimestre</t>
  </si>
  <si>
    <t>OBJETIVO 4 - LINEA ESTRATÉGICA 1
Incorporación de técnicas de analítica de datos, con estándares de ciberseguridad y seguridad de la información por medio del diseño de modelos descriptivos</t>
  </si>
  <si>
    <t>1. Formular un plan de analítica de datos para el sistema del Centro de Comando, Control y Computo - C4.</t>
  </si>
  <si>
    <t>Porcentaje de avance en la formulación del plan de analítica de datos alcanzado.</t>
  </si>
  <si>
    <t>(Sumatoria de etapas avanzadas del plan / total de etapas totales del plan) *100</t>
  </si>
  <si>
    <t>Documento del plan de analítica</t>
  </si>
  <si>
    <t>Conforme a lo establecido en el plan de trabajo en el primer trimestre de 2025, se revisó el resultado de la consultoría de analítica de datos con el fin de identificar posibles recomendaciones y acciones para proyectar el plan de analítica de conformidad con los recursos asignados o necesidad de solicitud de ellos para próximas vigencias.
Se compartió el documento de resultados de la consultoría con la Dirección TICs y la OAIEE y se realizaron reuniones de identificación de pasos a seguir como entidad.</t>
  </si>
  <si>
    <t>No se evidencia el cumplimiento toda vez si bien se aportó el plan de trabajo con las actividades del primer trimestre, no se allegaron los soportes documentales que evidencien su  realización</t>
  </si>
  <si>
    <t xml:space="preserve">Al corte del segundo trimestre se obtuvo un avance del 50%,conforme a lo establecido en el plan de trabajo en el primer  y segundo trimestre de 2025. Dentro de las actividades programadas para el primer trimestre se revisó el resultado de la consultoría de analítica de datos con el fin de identificar posibles recomendaciones y acciones para proyectar el plan de analítica de conformidad con los recursos asignados o necesidad de solicitud de ellos para próximas vigencias, se comparte como evidencia el documento resultado de la consultoría con la DTSI y la OAIEE, y de las reuniones realizadas para la identificación de los pasos a seguir como entidad. En el segundo trimestre de 2025, se obtuvieron los siguientes avances: 
1. ACTIVIDAD 3: Identificar y priorizar proyectos . AVANCE 15%. Para el cumplimiento de esta actividad se desarrollaron las siguientes actividades:
ACTA REUNION de fecha 06-06-2025  donde se construyo y definió una METODOLOGIA para definir la priorización de PROYECTOS a través de casos de uso necesarios para el proceso de ANALITCA de C4.
Esta metodología fue envida por correo electrónico a la jefatura de C4 para su verificación y observaciones el día 16/06/2025.
La jefatura de C4 envió a través de correo electrónico el día 04/07/2025 a los funcionarios de C4 la solicitud de diligenciamiento de un formulario relacionados  con la identificación de los casos de uso que desde su experiencia pueden aportar o requieran para explotar en el proyecto de analítica de C4. 
Se seleccionan 5 proyectos propuestos  y contenidos dentro de los entregables de la consultoría “contrato 2154-2022” y que fueron aprobados en reunión del 10/07/2025.
En reunión del 10/07/2025 con la jefatura se hace seguimiento y aprobación de las actividades realizadas frente al cumplimiento de esta actividad. 
2. ACTIVIDAD 4 : Revisión de posibles proyectos y su alcance y términos para su implementación. AVANCE 10%
Para el cumplimiento de esta actividad, de manera preliminar, se pone a consideración de la jefatura la calificación de 5 de los proyectos que se encuentran en la identificación realizada a través del contrato de consultoría, sin perjuicio de la puntuación de los demás proyectos del contrato en el marco de las actividades descritas en el Plan Estratégico Institucional mencionados en el punto anterior y sobre estos se revisaron, se dio un alcance y se propone una implementación.
En reunión del 10/07/2025 con la jefatura se presentan los proyectos y aprueba la actividad de revisión de los 5 proyectos evaluando los criterios estimados en la metodología, Impacto en el negocio, Urgencia, Viabilidad técnica, Costo estimado, Tiempo de implementación.
</t>
  </si>
  <si>
    <t>Se evidencia el cumplimiento de las actividades establecidas en el plan de trabajo a corte del segundo trimestre</t>
  </si>
  <si>
    <t>Para este trimestre se realizaron varias actividades orientadas al cumplimiento de las activadades correpondientes al Plan de Analitica, asi: 
1. De acuerdo con el ejercicio adelantado frente a la priorización de los proyectos pririozados, se hizo una nueva revisión y se tuvo cuenta diferentes variables como (duracion, prioridad, pre requisito, brechas que cierra, impacto en el negocio, urgencia, viabilidad técnica, viabilidad financiera, tiempo de implementación), para la construcción de la primera propuesta del Plan de Analitica para C4.(Acta reunion 15-08-2025 revision Plan Analitica C4)
2. Adicional se hizo una nueva socializacion con Equipo de datos y operacion para integrar las posibles actividades que podrian aportar a la ejecucion de los proyectos, casos de uso o cierre de brechas ya selecionadas anteirormente. (Acta reunion 05-09-2025 revision equipo datos C4.pdf)
3. Construccion de la propuesta incial del Plan de Analitica para C4. (20250929 Plan de analítica de datos para el Centro de Comando borrador.doc)
4. Presentación a la Jefatura de C4 del primer borrador del  Plan de Analitica, en esta reunion se dejaron unos ajsutes a dicho documento. (Acta_de_reunión-_CONSTRUCCION_PLAN_DE_ANALITICA_sep_22-2025 .pdf)
5.Ajustes solicitados por Jefatura los cuales fueron incluidos y presentados nuevamente a la jefatura. (20250929 Plan de analítica de datos para el Centro de Comando-V2.pdf)</t>
  </si>
  <si>
    <t>El desarrollo de las actividades propuestas dependen de la capacidad de recuros y presupuesto de las siguentes vigencias.
Otra dificultad es garantizar la entrega de información y la disponibilidad de un lago de datos para contar con la gobernabilidad de los datos.</t>
  </si>
  <si>
    <t>Con el equipo actual se pretende avanzar en las actividades 1.2 y 1.3 del Pilar 1, las actividades 2.1. y 2.2 del Pilar 2. Adicionalmente se solictó presupuesto para fortalecer el equipo y capacidades tecnoligicas de C4 y poder avanzar en el pilar 3, relacionado en el Plan de Analitica porpuesto.</t>
  </si>
  <si>
    <t>Se evidencia la realización de las tres actividades programadas para el trimestre, cumpliendo tambien con la programación del acumulado</t>
  </si>
  <si>
    <t>OBJETIVO 4 - LINEA ESTRATÉGICA 2
Evolución integral del modelo operacional y de los procesos estratégicos y de apoyo del C4</t>
  </si>
  <si>
    <t>2. Implementar un sistema de procesamiento y almacenamiento de video del SVV.</t>
  </si>
  <si>
    <t>Porcentaje de avance en la implementación del sistema de procesamiento y almacenamiento de video del SVV.</t>
  </si>
  <si>
    <t>(Sumatoria de etapas avanzadas/ total etapas planificadas para la implementación) *100</t>
  </si>
  <si>
    <t xml:space="preserve">Proyecto </t>
  </si>
  <si>
    <t>Informes de avance de la  implementación</t>
  </si>
  <si>
    <t>En el primer trimestre de 2025 se avanzó en ejecución 30% del contrato SCJ 1919 de 2024: se suscribió el contrato de comisión Nro. SCJ -1919-2024 para que lleve a cabo en el mercado de compras públicas -MCP - de la bolsa mercantil de Colombia S.A. -BMC -, la negociación o negociaciones necesarias para el suministro e instalación de componentes de hardware y software para el almacenamiento, procesamiento y gestión de video de la infraestructura de videovigilancia de Bogotá D.C, el cual a 31 de marzo presenta ejecución del 30% en el desarrollo de las actividades de la fase inicial. Se adjuntan las respectivas evidencias</t>
  </si>
  <si>
    <t>Se evidenció, a través de los informes de ejecución, el cumplimiento de las actividades propuestas para el primer trimestre correspondientes a la fase I del proyecto. Se obtuvo un cumplimiento del 30% frente al 20% correspondiente a la meta del trimestre, obteniendo una sobre ejecución del 10%.</t>
  </si>
  <si>
    <t xml:space="preserve"> Teniendo en cuenta que la implementación del sistema de procesamiento y almacenamiento de video del SVV, se da a través de la ejecución del contrato del contrato SCJ-1919-2024,al 30 de junio de 2025 se cumplió la fase 2 de ejecución de proyecto  "SUMINISTRO E INSTALACIÓN DE COMPONENTES DE HARDWARE Y SOFTWARE PARA EL ALMACENAMIENTO, PROCESAMIENTO Y GESTIÓN DE VIDEO DE LA INFRAESTRUCTURA DE VIDEOVIGILANCIA DE BOGOTÁ D.C" correspondiente a la configuración de los equipos instalados:
CONFIGURACIÓN EQUIPOS RED DE ACCESO Y DISTRIBUCIÓN
CONFIGURACIÓNEQUIPO ACTIVO DE RED - SWITCH CORE LAN
CONFIGURACIÓN EQUIPO ACTIVO DE RED - SWITCH TOP RACK
CONFIGURACIÓN INFRAESTRUCTURA PROCESAMIENTO Y ALMACENAMIENTO SVV
CONFIGURACIÓN INFRAESTRUCTURA DE PROCESAMIENTO SVV
CONFIGURACIÓN INFRAESTRUCTURA DE ALMACENAMIENTO SVV
CONFIGURACIÓN UNIDAD DE DISTRIBUCIÓN DE POTENCIA – PDU</t>
  </si>
  <si>
    <t>Se evidencia el avance al 60% en la actividad conforme a la programación.</t>
  </si>
  <si>
    <t>Teniendo en cuenta que la implementación del sistema de procesamiento y almacenamiento de video del SVV, se dió a través de la ejecución del contrato del contrato SCJ-1919-2024,al 30 de septiembre de 2025 se cumplió la fase 3 de ejecución de proyecto  en donde se dió cumplimiento a las siguientes actividades: i) Licenciamiento (equipos activos, equipos y componentes de procesamiento, sistemas operativos), ii) Sistema de gestión de video, iii) Migración, iv) Transferencia de Conocimiento. 
Finalizando y dando cumplimiento así, lo programado para esta actividad del POA.</t>
  </si>
  <si>
    <t>N.A</t>
  </si>
  <si>
    <t>De acuerdo con la información suministrada por el C4 la actividad se cumple y concluye con el contrato SCJ-1919-2024, la meta queda cumplida al 100% en el tercer trimestre y se tiene como resultado un sistema de procesamiento y almacenamiento de video del SVV implementado</t>
  </si>
  <si>
    <t>3. Formular el plan para incrementar la cobertura del sistema de video vigilancia del C4.​</t>
  </si>
  <si>
    <t>Porcentaje de avance en la formulación del plan de incremento anual de cobertura del sistema de videovigilancia.</t>
  </si>
  <si>
    <t>(Sumatoria de etapas avanzadas del plan  / total etapas planificadas  para la modernización) *100</t>
  </si>
  <si>
    <t>Plan para incrementar cobertura</t>
  </si>
  <si>
    <t>Documento del plan de incremento anual de cobertura del sistema de videovigilancia</t>
  </si>
  <si>
    <t xml:space="preserve">
Se realizó la proyección de cámaras por año estimada para el cuatrienio.
Se diseñó en conjunto con la oficina de análisis de información la metodología para la calcular la cobertura por cámara a fin de extrapolar para cumplir la cobertura al 50% del territorio urbano
Se avanzo en la conectividad de cámaras de privados durante el primer trimestre de 2025.</t>
  </si>
  <si>
    <t>Se evidencia el plan de trabajo para incrementar la cobertura del sistema, se cumplieron las tres actividades programadas para el trimestre obteniendo un 50% de cumplimiento</t>
  </si>
  <si>
    <t xml:space="preserve">En el segundo trimestre de 2025 se elaboró documento de propuesta de plan de incremento de cobertura del sistema de video vigilancia e cual incluye la proyección de Adquisión por tipo de cámaras. el cual está sujeto a cambios y a validaciones por parte de las directivas de la entidad , así como los cambios por apropiaciones presupuestales efectivas.
La secretaría general de la Alcaldía de Bogotá envío comunicación a las entidades del distrito por medio de la expedición de la circular 001 de 2025 con los lineamientos para la integración de los cctv de entidades publicas al C4.
Se conforma el inventario a partir de la información recopilada con la información allegada por parte de las entidades distritales, consolida presentación con la información agregada en información recibida.
Se suscribió convenio específico entre el IDU y la SDCJ para el movimiento de cámaras de la ciudad en caso de obras de la ciudad que afecten infraestructura de video vigilancia. 
El reporte del 90%  se relaciona debido a que se cumplieron los hitos establecidos en la programación a exceptuar la aprobación del plan para aumentar la cobertura de cámaras y adquisición de cámaras por parte de los directivos y vobo de por parte de la oficina de análisis de información </t>
  </si>
  <si>
    <t>Escases de recursos disponibles para proyectar el plan de adquisición de cámaras.
Definición de cobertura específica por ubicación y tipo de cámara, se podrá determinar una vez determinada la ubicación exacta de cada una lo que dificulta la proyección del indicador</t>
  </si>
  <si>
    <t>Concurrencia de fuentes con otras entidades para alcanzar la meta del plan de desarrollo y no limitándola a los recursos asignados a seguridad</t>
  </si>
  <si>
    <t xml:space="preserve">Se evidenció el cumplimiento de las actividades establecidas en el plan de trabajo para el segundo trimestre. No obstante, y conforme a lo señalado en el Comité C4, al corte del trimestre no se cuenta con la aprobación del Plan de Aumento de Cámaras.
Cabe señalar que dicha aprobación no fue incluida como hito dentro del cronograma presentado por tanto no es posible darle una valoración determinada. En este sentido, aunque en la práctica se hayan ejecutado las actividades previstas, la finalidad de la actividad no se considera cumplida hasta tanto no se cuente con un plan de aumento de cobertura debidamente aprobado por la instancia correspondiente.
Se recomienda revisar el cronograma y considerar la inclusión de hitos clave como la aprobación formal de documentos estratégicos, a fin de garantizar una evaluación más precisa del cumplimiento.Además se  recomienda reformular la actividad  y el plan de trabajo interno de manera que no solo se limite a la  formlación de dicho plan sino que incluya las actividades de implementación del mismo  con el fin de medir los avances reales frente al compromiso establecido en el PDD  </t>
  </si>
  <si>
    <t>Se finalizó el desarrollo de la metodología utilizada para estimar la cobertura del Sistema de Videovigilancia de Bogotá (SVVB), en alineación con la meta 19 del Plan de Desarrollo Distrital y la estrategia de "Seguridad Inteligente" del Plan Integral de Seguridad Ciudadana, Convivencia y Justicia (PISSCJ). Para este análisis, se emplean datos espaciales oficiales, incluyendo los predios destinados a uso público del Departamento Administrativo de la Defensoría del Espacio Público (DADEP), así como las capas de construcciones, calzadas, andenes y separadores del mapa de referencia de la Infraestructura de Datos Espaciales para el Distrito Capital (IDECA). Este último documento afina la proyección de la cobertura, ya que se incorporó la diferenciación de cobertura de acuerdo con el tipo de cámara.
La estimación de cobertura se basa en la delimitación de un radio de alcance visual alrededor de cada tipo de cámara, a partir de la evaluación de diferentes escenarios. Posteriormente, se calcula el área del espacio público de Bogotá, así como el porcentaje de esta área que está cubierto por el SVVB. Como resultado, se estima que los resultados dan cobertura del 20% del sistema de videovigilancia con respecto al espacio público de Bogotá.</t>
  </si>
  <si>
    <t>Se evidencia el cumplimiento de las actividades propuestas dentro del plan de trabajo. Aunque la ejecución se realizó de manera extemporánea, se considera cumplida la actividad con base en las evidencias aportadas.</t>
  </si>
  <si>
    <t>OBJETIVO 4 - LINEA ESTRATÉGICA 3
Descentralización de la operación del sistema C4</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</si>
  <si>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</si>
  <si>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</si>
  <si>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(Sumatoria de etapas avanzadas del proyecto  /Total etapas planificadas del proyecto) *100</t>
  </si>
  <si>
    <t>Plan</t>
  </si>
  <si>
    <t xml:space="preserve">Documento del proyecto  para la implementación de cinco (5) C2 locales y seis (6) centros locales de monitoreo de videovigilancia </t>
  </si>
  <si>
    <t xml:space="preserve">
En el primer trimestre de 2025 se elaboró una propuesta del proyecto  para la implementación de cinco (5) C2 locales y seis (6) centros locales de monitoreo de videovigilancia, el cual se presentará al Secretario en comité directivo, el avance del 20% equivale a la actividad: propuesta del modelo de monitoreo y operación descentralizada</t>
  </si>
  <si>
    <t xml:space="preserve">
Se observa el plan de trabajo para la implementación de C2 y los centros locales de monitoreo, dentro del cual se estableció una actividad para el primer trimestre que fue realizada, obteniendo así el cumplimiento de la meta programada.</t>
  </si>
  <si>
    <t>Teniendo en cuenta que el plan de trabajo reflejaba solo una parte del contenido de la formulación del proyecto de los C2, se replanteó incorporando el alcance total de la actividad. 
En este sentido, se presentan los avances en torno a este plan de trabajo ajustado, en el tercer trimestre se solicitará la respectiva actualización. Frente a los avances se cuenta con la propuesta de modelos operativos para la implementación de los C2 y se decidió realizar un piloto para su implementación teniendo en cuenta que los modelos propuestos son complementarios y permitan atender de manera gradual la problemática identificada en torno a los C2. La versión final de modelo operativo se desarrollará en las alternativas de solución en la formulación del proyecto. Frente a los Centros de Monitoreo, se cuenta con un diseño y costeo para su implementación, está pendiente la aprobación del plan de implementación, razón por la cual se presenta un leve atraso en la actividad.</t>
  </si>
  <si>
    <t>Aunque se cuenta con una propuesta de plan de implementación para los CM en borrador, no se alcanzó a presentar a la jefatura del C4 en el trimestre.</t>
  </si>
  <si>
    <t>Se replantea el alcance de la primera fase del proyecto</t>
  </si>
  <si>
    <t>Se evidencia el cumplimiento de 4 de las 5 actividades proyectadas en el nuevo plan de trabajo para el segundo trimestre, con lo que se tiene un rezago del 5% frente a la meta programada para el segundo trimestre.</t>
  </si>
  <si>
    <t>De acuerdo con lo definido para el trimestre, se adelantaron las siguientes actividades: i) Se formuló el árbol de objetivos y se definieron las alternativas para el logro de esos objetivos, ii) Se estructuró la cadena de valor (EDT), Se realizó un costeo estimado de los productos y entregables y, se definieron los indicadores de seguimiento y gestión para el proyecto, iii) Se diligenció la matriz final de formulación de acuerdo con la metodología establecida por la Secretaría Distrital de Planeación. No se diligenció la MGA ya que la SDP informó que no se cuenta con recursos del Sistema General de Regalías disponibles para financiar proyectos, una vez se definan los recursos se hará dicho diligenciamiento. Sin embargo, con la información de la ficha de la SDP se cuenta con la información requerida por la MGA.</t>
  </si>
  <si>
    <t>Se evidencia la realización de las tres actividades contempladas para el trimestre. En relación con la tercera actividad, referida a “Elaborar documento final de formulación para presentar al Sistema General de Regalías o por Recursos Propios (MGA y soportes)”, se indica que la evidencia aportada corresponde a la Matriz Ficha de Formulación de Proyectos de Inversión F-DE-1537, la cual, según lo manifestado por la dependencia, da cumplimiento a la actividad.
No obstante, se aclara que no se tiene certeza sobre la idoneidad de dicha evidencia para validar completamente el cumplimiento, por lo que se recomienda revisar si este documento corresponde efectivamente al producto final esperado o si se requiere complementar con documentación adicional que respalde su cumplimiento</t>
  </si>
  <si>
    <t>OBJETIVO 4 - LINEA ESTRATÉGICA 4
Articulación e integración con las agencias y entidades externas para mejorar la respuesta distrital a la demanda de servicios de los ciudadanos</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</si>
  <si>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</si>
  <si>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</si>
  <si>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(Sumatoria de etapas avanzadas  / total de etapas  planificadas) *100</t>
  </si>
  <si>
    <t>Documento del sistema de gestión</t>
  </si>
  <si>
    <t>Documento del sistema de gestión para la integración de nuevas entidades públicas y/o privadas con el C4.</t>
  </si>
  <si>
    <t xml:space="preserve">
En el primer trimestre de 2025 se elaboró el plan de trabajo para desarrollar el documento del sistema de gestión para vincular nuevas entidades públicas y/o privadas como agencias o colaboradores que sumen valor al sistema de emergencias, y que describa los requisitos mínimos y condiciones para integrarse con el C4 y se plantearon los objetivos del documento el avance del 25% corresponde a las actividades del primer trimestre planteadas en el cronograma</t>
  </si>
  <si>
    <t>Se evidencia el plan de trabajo dentro del cual se establecieron dos actividades para el primer  trimestre, las cuales fueron realizadas obteniendo el cumplimiento de la meta programada.</t>
  </si>
  <si>
    <t>Se realizó la formulación de tres documentos:
1. Documento de Análisis normativo y técnico
2. Documento de diseño de esquema de vinculación interinstitucional.
3. Documento de Planeación y diagnóstico: En la segunda matriz del este documento  se señalan las colaboraciones actuales vigentes vía convenio interadministrativo.
Lo anterior, de acuerdo con lo planteado en el primer trimestre de 2025.</t>
  </si>
  <si>
    <t>El documento existente de protocolo de integración de agencias no es claro ni tampoco da instrucciones sobre integraciones.</t>
  </si>
  <si>
    <t>Reformulación del documento protocolo de integración de agencias en aras a cumplir el objetivo</t>
  </si>
  <si>
    <t xml:space="preserve">S evidencia el cumplimiento de las 3 actividades programadas en el plan de trabajo para el trimestre cumpliendo con la programación.
</t>
  </si>
  <si>
    <t>Se realizó la formulación de documento borrador, como insumo para la primera version del manual de integracion de entidades publicas y privadas al C4: este documento contempla los siguientes apartados: 1. Introducción, 2. Requisitos Administrativos, 3. Requerimientos Técnicos, 4. Protocolos de Comunicaciones y Respuesta, 5, Compromisos Institucionales.</t>
  </si>
  <si>
    <t>Se evidencia el documento borrador conforme a la programación para el tercer trimestre. Se recomienda tener en cuenta para el siguiente trimestre, que el documento debe contar con aprobación oficial para ser considerada cumplida la actividad.</t>
  </si>
  <si>
    <t>OBJETIVO 4 - LINEA ESTRATÉGICA 5
Avance en el cumplimiento de estándares y buenas prácticas de gestión de incidentes para alcanzar un nivel superior y continuar siendo referente regional</t>
  </si>
  <si>
    <t>6. Certificar el Sistema NUSE cumpliendo con los estándares internacionales establecidos por NENA 911.</t>
  </si>
  <si>
    <t xml:space="preserve">Porcentaje de avance en la certificación del sistema NUSE </t>
  </si>
  <si>
    <t>(Sumatoria de etapas cumplidas  / total de etapas  planificadas) *100</t>
  </si>
  <si>
    <t>Certificación</t>
  </si>
  <si>
    <t>Informe de certificación</t>
  </si>
  <si>
    <t>En el primer trimestre de 2025 se solicitó mediante oficio al director de NENA México, la propuesta económica para adelantar el proceso de recertificación NENA, con el propósito de fijar el cronograma de ejecución del proceso de recertificación con el respectivo análisis de la oferta.</t>
  </si>
  <si>
    <t>La actividad no cuenta con programación  para el primer trimestre. No obstante, la oficina del C4 presente avance del 10% con lo que obtiene  una sobre ejecución, si bien no necesariamente es un aspecto negativo, se recomienda revisar las proyecciones de en virtud del principio de planeación</t>
  </si>
  <si>
    <t xml:space="preserve">La Recertificación de NENA 9-1-1 comprende 4 etapas, la primera etapa corresponde a las actividades de PREPARACIÓN, esta etapa contiene un plan de trabajo interno que se desagrega en 6 actividades principales que se vinieron adelantando durante este trimestre, las cuales son: 1. Tramitar documentos proceso de contratación NENA, 2. Contextualización con nuevos líderes y reforzar con antiguos el Sistema de Calidad NENA, 3. Revisar y actualizar Manual de Calidad NENA , 4. Actualizar en el repositorio del Sistema de Calidad NENA Anexos, 5. Identificar y tramitar documentos pendientes por formalizar en MIPG de NENA  y 6. Tramitar y cargar en repositorio evidencias 2023, 2024 y 2025. El plan de trabajo interno tiene un peso del 30% y el 70% restante corresponde al plan de trabajo que se elabore con el ente certificador una vez se cuente con el contrato. Al corte del segundo trimestre teniendo en cuenta los avances del plan de trabajo interno se llegó al 20% de cumplimiento. . </t>
  </si>
  <si>
    <t>Se evidencia el cumplimiento de las actividades programadas para el trimestre según el plan de trabajo y avance del 20%</t>
  </si>
  <si>
    <r>
      <rPr>
        <sz val="11"/>
        <color rgb="FF000000"/>
        <rFont val="Arial"/>
      </rPr>
      <t xml:space="preserve">Durante el tercer trimestre del año se siguió trabajando en la primera etapa de PREPARACIÓN del PLAN DE TRABAJO GENERAL RECERTIFICACIÓN NENA 2025, la cual considera 6 actividades: 1. Tramitar documentos proceso de contratación NENA, 2. Contextualización con nuevos líderes y reforzar con antiguos el Sistema de Calidad NENA, 3. Revisar y actualizar Manual de Calidad NENA , 4. Actualizar en el repositorio del Sistema de Calidad NENA Anexos, 5. Identificar y tramitar documentos pendientes por formalizar en MIPG de NENA  y 6. Tramitar y cargar en repositorio evidencias 2023, 2024 y 2025. Al corte del tercer trimestre teniendo en cuenta los avances del plan de trabajo interno se llegó al 24,5% de cumplimiento. 
En el marco de estas actividades, se adelantaron las siguientes acciones que permitieron alcanzar el avance reportado:
a. Se realizó seguimiento al tramites precontractuales por parte de la Dirección Técnica, se realizaron mesas de trabajo para revisar la propuesta, el requerimiento y anexo técnico, se realizaron ajustes solicitados por la mesa técnica y se tramitaron demás documentos solicitados. </t>
    </r>
    <r>
      <rPr>
        <b/>
        <sz val="11"/>
        <color rgb="FF000000"/>
        <rFont val="Arial"/>
      </rPr>
      <t xml:space="preserve">Avance trimestre 0,4%
</t>
    </r>
    <r>
      <rPr>
        <sz val="11"/>
        <color rgb="FF000000"/>
        <rFont val="Arial"/>
      </rPr>
      <t xml:space="preserve">b. Se continuó con la contextualización de los estándares NENA a los colaboradores responsables del mismo, para reforzar su conocimiento y gestión de evidencias. </t>
    </r>
    <r>
      <rPr>
        <b/>
        <sz val="11"/>
        <color rgb="FF000000"/>
        <rFont val="Arial"/>
      </rPr>
      <t xml:space="preserve">Avance trimestre 0,6%
</t>
    </r>
    <r>
      <rPr>
        <sz val="11"/>
        <color rgb="FF000000"/>
        <rFont val="Arial"/>
      </rPr>
      <t xml:space="preserve">c. Se cavanzó en la revisión y actualización (si esto aplicaba) de la descripción del cumplimiento de los estándares en el Manual del Sistema de Calidad de NENA. </t>
    </r>
    <r>
      <rPr>
        <b/>
        <sz val="11"/>
        <color rgb="FF000000"/>
        <rFont val="Arial"/>
      </rPr>
      <t xml:space="preserve">Avance trimestre 1,3%
</t>
    </r>
    <r>
      <rPr>
        <sz val="11"/>
        <color rgb="FF000000"/>
        <rFont val="Arial"/>
      </rPr>
      <t xml:space="preserve">d. Se continuó con la actualización de los anexos nuevos o con nuevas versiones en el repositorio del Sistema de Calidad de NENA. </t>
    </r>
    <r>
      <rPr>
        <b/>
        <sz val="11"/>
        <color rgb="FF000000"/>
        <rFont val="Arial"/>
      </rPr>
      <t xml:space="preserve">Avance trimestre 1%
</t>
    </r>
    <r>
      <rPr>
        <sz val="11"/>
        <color rgb="FF000000"/>
        <rFont val="Arial"/>
      </rPr>
      <t xml:space="preserve">e. Se cavanzó en la revisión, ajustes y cargue en MIPG de documentos pendientes por formalizar. </t>
    </r>
    <r>
      <rPr>
        <b/>
        <sz val="11"/>
        <color rgb="FF000000"/>
        <rFont val="Arial"/>
      </rPr>
      <t xml:space="preserve">Avance trimestre 0,2%
</t>
    </r>
    <r>
      <rPr>
        <sz val="11"/>
        <color rgb="FF000000"/>
        <rFont val="Arial"/>
      </rPr>
      <t xml:space="preserve">f. Se continuó con la revisión y cargue de evidencias en el repositorio del Sistema de Calidad de NENA. </t>
    </r>
    <r>
      <rPr>
        <b/>
        <sz val="11"/>
        <color rgb="FF000000"/>
        <rFont val="Arial"/>
      </rPr>
      <t>Avance trimestre 1%</t>
    </r>
  </si>
  <si>
    <t>Se ha presentado retrasos en los trámites precontractuales y contractuales para iniciar ejecución del proceso de recertificación con el organismo de certificación NENA. Así como internamente en la cumplimiento de algunos compromisos.</t>
  </si>
  <si>
    <t xml:space="preserve">Seguimiento continuo al proceso precontractual y la jefatura del C4 habló con el Secretario para dar celeridad al trámite de contratación.
Seguimiento continuo para entrega de pendientes. </t>
  </si>
  <si>
    <t>De acuerdo con el reporte presentado, se indica un avance del 4,5% durante el tercer trimestre y un acumulado del 24,5%. Si bien se explican los motivos del retraso en la ejecución, este resultado refleja un rezago importante frente al avance esperado al corte del trimestre.
Se recomienda realizar un seguimiento permanente al proceso de contratación requerido, con el fin de mitigar los retrasos y asegurar el cumplimiento oportuno de las metas establecidas en el plan de trabajo</t>
  </si>
  <si>
    <t>OBJETIVO 2 - LINEA ESTATÉGICA 4
Desarrollo de un plan integral de mejoramiento de competencias para Gestores de Convivencia y estandarización de procedimientos, como elementos clave para optimizar la gestión de la convivencia y la seguridad en las comunidades.</t>
  </si>
  <si>
    <t>1. 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</si>
  <si>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</si>
  <si>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(sumatoria de actividades realizadas  /Total de actividades del plan)*100%</t>
  </si>
  <si>
    <t>plan de mejoramiento de competencias</t>
  </si>
  <si>
    <t>Plan de trabajo e Informe de actividades trimestral.</t>
  </si>
  <si>
    <t>Para el primer trimestre no está programado el inicio de la actividad, no obstante, durante marzo se dio lugar a la contratación necesaria para el cumplimiento de la actividad. Adicionalmente, se realizó la primera reunión para establecer claramente el rol de los gestores que van a hacer objeto de la cualificación.
Evidencia: 
Listado de asistencia reunión 26 de marzo de 2025</t>
  </si>
  <si>
    <t>No se presentaron dificultades en el desarrollo de la actividad</t>
  </si>
  <si>
    <t>Teniendo en cuenta que la actividad no está programada para el primer trimestre, no requiere reporte cuantitativo. No obstante, se observa el reporte cualitativo que da cuenta del  avance para el cumplimiento de la meta</t>
  </si>
  <si>
    <t xml:space="preserve">Durante el segundo trimestre se desarrollaron 4 de las 13 actividades establecidas para la vigencia, logrando un 30% de avance: En primer lugar se desarrollaron entrenamientos de inducción en alianza con el DASC y la Secretaría General-Alcaldía Mayor de Bogotá, así como el diagnóstico de necesidades de entrenamiento complementario para Gestores de Convivencia, con el fin de identificar las acciones que se asignan a los Gestores de Convivencia para dar cumplimiento a objetivos, metas e indicadores contenidos en la planeación operativa de la vigencia y las tareas laborales que desempeñan. Por último, se realizó el diseño y concertación de conferencias del trimestre y el respectivo entrenamiento.
Evidencias:
* Plan de trabajo (archivo Excel)
* Informe de actividades Trim-II
</t>
  </si>
  <si>
    <t>No se presentaron dificultades</t>
  </si>
  <si>
    <t>Se evidencia el cumplimiento de las 4 actividades programadas para el trimestre cumpliendo asi con la programación</t>
  </si>
  <si>
    <t>Durante el tercer trimestre se desarrollaron 5 para un total de 9 de las 13 actividades establecidas para la vigencia, logrando un 70% de avance.
1, Se realizó el diseño y concertación de las conferencias dirigidas a los Gestores de Conviencia, de acuerdo a lo anterior, se desarrollaron entrenamientos complementarios para que cuenten con conocimientos, habilidades, herramientas, dotación e información para prestar dichos servicios atendiendo las particularidades del distrito capital, conocimiento de los procedimientos estandarizados que deben cumplir los miembros del equipo territorial en atención a las obligaciones contractuales, entre otros.
2, Se realiza documento con la experiencia en clave de gestión del conocimiento, donde se identifican aprendizajes significativos y tensiones estructurales entre la planeación institucional y la implementación territorial, que hoy se convierten en conocimiento estratégico para la mejora continua de la gestión pública distrital.
Evidencias:
* Act.1 Informe de actividades Trim-III
* Act.1 Informe Gestión del Conocimiento Trim-III</t>
  </si>
  <si>
    <t>Se evidencia el cumplimiento de las actividades programadas a corte del trimestre</t>
  </si>
  <si>
    <t>2. 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</si>
  <si>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</si>
  <si>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Sumatoria de Gestores de Convivencia con participación en actividades de  mejoramiento de competencias</t>
  </si>
  <si>
    <t>Gestores con competencias mejoradas</t>
  </si>
  <si>
    <t>Informe trimestral</t>
  </si>
  <si>
    <t>Para el primer trimestre no está programado el inicio de la actividad</t>
  </si>
  <si>
    <t xml:space="preserve">Teniendo en cuenta que la actividad no está programada para el primer trimestre, no requiere reporte cuantitativo. </t>
  </si>
  <si>
    <t xml:space="preserve">Durante el segundo trimestre se fortalecieron competencias de 113 Gestores de Convivencia, de acuerdo con las conferencias concertadas para el periodo, en temas de género, oferta institucional, herramienta progressus y primer respondiente, entre otras. Se contó con la participación del DASC y la Secretaría de Salud. Si bien es cierto la meta establecida para el trimestre es de 100, se debe tener en cuenta que dadas las condiciones del servicio permanente que prestan los gestores de convivencia, se hace necesario aprovechar cualquier espacio en el que sea posible avanzar en la cualificación y eso hizo que se lograra la participación de 13 gestores adicionales. 
Evidencias:
* Cuadro de Gestores (archivo Excel)
* Listados y evidencias 
</t>
  </si>
  <si>
    <t>Se evidenció la capacitación que recibieron 113 gestores en jornadas de diferentes fechas y temáticas conforme a la identificación de necesidades realizadas, mostrando una ejecución superior a la programada.</t>
  </si>
  <si>
    <t>Durante el tercer trimestre de 2025, se capacitó a 110 gestores de la Subsecretaría de Seguridad y Convivencia. Las temáticas abordadas se definieron según las necesidades previamente identificadas, dichas jornadas se desarrollaron en distintas fechas. Se debe tener en cuenta que dadas las condiciones del servicio permanente que prestan los gestores de convivencia, se hace necesario aprovechar cualquier espacio en el que sea posible avanzar en la cualificación y eso hizo que se lograra la participación de 10 gestores adicionales.
Evidencias:
*Matriz relación 110 gestores capacitados
*Listados de asistencia capacitaciones gestores</t>
  </si>
  <si>
    <t>Se evidencia la capacitación a 110 gestores durante el trimestre y 223 en el acumulado, cumpliendo con la programación</t>
  </si>
  <si>
    <t>3. 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</si>
  <si>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</si>
  <si>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(sumatoria de actividades realizadas del plan /Total  actividades del plan)*100%</t>
  </si>
  <si>
    <t>plan de acción para actualización de documentos</t>
  </si>
  <si>
    <t>Para el primer trimestre no está programado el inicio de la actividad, sin embargo, se realizó socialización a los equipos designados por las Direcciones de Seguridad y Prevención y Cultura Ciudadana, del Plan Operativo Anual 2025, igualmente se presentó  el cronograma para la actualización de los documentos del Proceso Gestión de Seguridad, lo anterior  para dar cumplimiento a la Actividad 3, posteriormente se presenta el Sistema de Gestión de Calidad y los documentos que componen el proceso GS.
Evidencia: 
Acta Socialización Actividades POA - Sistema Gestión de Calidad, llevada a cabo el 10 de marzo de 2025</t>
  </si>
  <si>
    <t>Teniendo en cuenta que la actividad no tiene programación para el primer trimestre, no requiere reporte</t>
  </si>
  <si>
    <t xml:space="preserve">Actividad No 3 Durante el segundo trimestre se desarrollaron 5 de las 17 actividades establecidas en el plan logrando un 30% de avance. Se realizaron 3 mesas de trabajo, una con la dirección de seguridad, otra con la dirección de prevención y una tercera con el equipo de convivencia, con el fin de identificar la necesidad de actualizar los procedimientos y la metodología a seguir, entre otros aspectos. Se avanzó con la revisión y propuesta de modificación de los procedimientos PD-GS-04 y PD-GS-10, de acuerdo con lo planeado.
Evidencias:
Plan de trabajo (archivo Excel)
* Informe de actividades Trim-II
</t>
  </si>
  <si>
    <t xml:space="preserve">Se evidencia la ejecución de las actividades programadas para el primer trimestre dentro del plan de acción cumpliendo con el porcentaje de avance. </t>
  </si>
  <si>
    <t>Durante el Tercer Trimestre se ejecutaron 5 de las 17 actividades definidas en el Plan de Acción, logrando un avance del 30%.
1, Se realiza actualización de documentos, se avanzó con la actualización del procedimiento "PD-GS-10 Gestionar la orientación, ejecución y certificación de actividades pedagógicas de convivencia y programas comunitarios en el marco de la ley 1801 de 2016", el 19 de septiembre de 2025 en el Portal MIPG. Se avanzó con la revisión y ajustes para la actualización de los procedimientos: PD-GS-08 Apoyo y coordinación de acciones para el control del delito y PD-GS-2 Realizar acompañamiento a manifestaciones públicas, para promover la convivencia pacífica.
2, Se realiza actualización de documentos estratégicos, se avanzó en la actualización  en el Portal MIPG de las guías: "G-GS-06 Guía para el registro y validación de actividades en Progressus", el 29 de agosto de 2025 y "G-GS-1 Guía para el acompañamiento a escenarios de manifestación pública del equipo de gestores de convivencia", el 22 de agosto de 2025.
Evidencias:
*Informe de Actividades Trim-III
*Correos avances ajustes y actualización procedimientos
*Word avances procedimientos
*Imágenes actualización guías Portal MIPG</t>
  </si>
  <si>
    <t>Se observa la realización de las actividades programadas para el tercer trimestre.</t>
  </si>
  <si>
    <t>4. Diseñar e implementar un plan de acción para la revisión y ajuste de los productos de las Políticas Públicas Distritales a cargo de la Subsecretaría de Seguridad y Convivencia, Dirección de Prevención y Cultura Ciudad y Dirección de Seguridad, orientado a optimizar la actuación de los Gestores de Convivencia.</t>
  </si>
  <si>
    <t>Porcentaje de cumplimiento del plan de acción para la revisión y ajuste de los productos de las Políticas Públicas Distritales</t>
  </si>
  <si>
    <t>(sumatoria de actividades realizadas del plan / Total de actividades del plan)*100%</t>
  </si>
  <si>
    <t>plan de acción para revisión y ajuste de productos en políticas públicas</t>
  </si>
  <si>
    <t>Para el primer trimestre no está programado el inicio de la actividad, sin embargo, se realizó el inventario de los productos de Política Pública a cargo de la Subsecretaría de Seguridad y Convivencia, Dirección de Seguridad y Dirección de Prevención y Cultura Ciudadana. Adicionalmente, se llevó a cabo reunión con la Oficina Asesora de Planeación cuyo objetivo fue dar comienzo a la identificación de los productos que requieren solicitud de modificación.
Evidencias: 
*Inventario Políticas Públicas a cargo de la Subsecretaría de Seguridad y Convivencia, Dirección de Seguridad, y Dirección de Prevención y Cultura Ciudadana.
*Lista de asistencia, reunión 30 de marzo de 2025 OAP</t>
  </si>
  <si>
    <t xml:space="preserve">Actividad No 4 Durante el segundo trimestre de 2025, se desarrollaron 2 de las 5 actividades establecidas en el plan, logrando un 40% de avance. Se realizó la consolidación del inventario donde se encuentran todos los productos a cargo de la Subsecretaría de Seguridad y Convivencia y sus dependencias. Adicionalmente, se realizó el diagnóstico teniendo en cuenta las dos subfases: la primera (i) de gestión administrativa donde se reunirán las dependencias para revisar el inventario y la necesidad de ajustar los productos y la segunda (ii), dedicada a la construcción del ajuste con su debida justificación por dependencia.
Evidencias:
* Plan de trabajo (archivo excel)
* Informe de actividades Trim-II
</t>
  </si>
  <si>
    <t xml:space="preserve">No se presentaron dificultades en el desarrollo de la actividad </t>
  </si>
  <si>
    <t>Durante el Tercer Trimestre de 2025, se adelantaron 2 de las 5 actividades definidas en el plan, logrando un 40% de avance.
1, Se realizaron las justificaciones técnicas de los productos priorizados, detallando las causas de los ajustes, las consecuencias operativas de mantener las fichas sin modificación y la manera en que las propuestas fortalecen la medición, pertinencia y viabilidad de las metas.
2, Se estructuró el proceso de radicación ante la Oficina Asesora de Planeación con la solicitud de ajustes para cada uno de los productos.
Evidencias:
*Informe de avance Políticas Públicas Trim-III
*Matriz plan de acción de cada uno de los productos de las políticas públicas, con ajustes aprobados y las justificaciones técnicas de cada producto con sus respectivas fichas.
*Oficios de remisión a la OAP con solicitud de ajustes y solicitud de cada uno de los ajustes por parte de la OAP ante las entidades líderes.
*Inventario políticas públicas con actualización oficios radicación solicitud ajustes para cada producto</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</si>
  <si>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</si>
  <si>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1. Realizar intervenciones formativas mediante el uso de metodologías diferenciales y herramientas innovadoras para contribuir en la transformación de comportamientos contrarios a la convivencia.</t>
  </si>
  <si>
    <t xml:space="preserve">Número de intervenciones formativas </t>
  </si>
  <si>
    <t xml:space="preserve">Sumatoria de intervenciones formativas </t>
  </si>
  <si>
    <t>Intervenciones formativas</t>
  </si>
  <si>
    <t>Durante el primer trimestre se realizaron 17 intervenciones formativas, detalladas de las siguiente forma:
* En enero de 2025 se realizaron 11 intervenciones formativas para promover la gestión de conflictos, con participación de 690 personas. Detalladas de la siguiente manera: Una (1) línea formativa dirigida a auxiliares de policía desarrollada en el Centro de Instrucción de la Sabiduría; Una (1) intervención pedagógica en respuesta a acción de tutela en la localidad de Engativá; Dos (2) socializaciones del Código Nacional de Seguridad, Convivencia y Justicia en Puente Aranda y Ciudad Bolívar dirigida a ciudadanía en general, para promover la tenencia responsable de animales de compañía y el reconocimiento de la norma de convivencia; se desarrollaron seis (6) acciones territoriales como espacios formativos para el abordaje de conflictividades y convivencia en instituciones Educativas Distritales en Kennedy, San Cristóbal y Ciudad Bolívar; y por último, se realizó una (1) intervención formativa en comunicación humanizada, dirigida a gestores locales de Santa Fe. 
* En febrero de 2025, se adelantaron acciones de alistamiento y contratación del equipo territorial, para cumplimiento del desarrollo de las intervenciones; asimismo, se avanzó en la construcción del plan de acción que se ejecutará durante vigencia 2025.
* En marzo de 2025 se realizaron 6 intervenciones formativas en las localidades de Santa Fe, Kennedy, Bosa, Barrios Unidos, Rafael Uribe y Ciudad Bolívar, con la participación de 214 ciudadanos. Detalladas de las siguiente forma:  Las 6 intervenciones fueron desarrolladas en el marco de la promoción de convivencias pacíficas y el abordaje del Código Nacional de Seguridad, Convivencia Ciudadana como herramienta para la construcción de paz y de relaciones armónicas, donde las temáticas abordadas corresponden a manejo de residuos y uso del espacio público, en el sector de Plaza de las Américas y propiedad horizontal de Bosa; convivencia ambiental en Humedal el Salitre a partir del enfoque restaurativo para la protección y cuidado de las fuentes hídricas de la ciudad y tenencia responsable de animales de compañía con copropietarios de propiedades horizontales del sector el Perdomo en Ciudad Bolívar.</t>
  </si>
  <si>
    <t>No se han presentado dificultades en el desarrollo de la actividad.</t>
  </si>
  <si>
    <t>Se evidencia la realización de las 17 intervenciones aun cuando no se tiene programación para el trimestre con lo que se tiene un sobrecumplimiento. Si bien puede observarse como algo positivo, se sugiere a la Dirección de prevención,  una mayor proyección de las metas establecidas</t>
  </si>
  <si>
    <t>Durante el segundo trimestre se realizaron 125 intervenciones formativas, con lo cual se da cumplimiento a la meta acumulada del segundo trimestre de 142 intervenciones formativas, detalladas de las siguiente froma:
*En abril: Se desarrollaron 20 intervenciones formativas en 13 localidades del Distrito, con participación de 600 personas. las acciones se realizaron para la promoción de la gestión pacífica de conflictos y el reconocimiento de la ley 1801 como la norma de convivencia.  Las intervenciones se distribuyeron por temáticas así:
1 intervención en convivencias ambientales que constó de tres actividades, 
1 intervención formativa en socializaciones del Código Nacional de Seguridad y Convivencia Ciudadana con ocho actividades asociadas y 
18 intervenciones  que abordaron gestión emocional,  mapeo de conflictividades, convivencias con enfoque de género, uso del espacio público, entre otras temáticas que contribuyen a la transformación de comportamientos contrarios a la convivencia.
*En mayo: se desarrollaron 50 intervenciones formativas para la promoción de la gestión pacífica de los conflictos, la construcción de acuerdos y apropiación por el espacio público y el ambiente. Durante el desarrollo de las acciones se tuvo alcance aproximado de 2.858 personas.
Las acciones fueron realizadas en el Distrito y se abordaron temáticas relacionadas a: Plan Preventivo Mes de las madres "Mes de las madres, que la alegría no pelee con nadie", orientada a la prevención y transformación de riñas y porte de elementos cortopunzantes. Asimismo, se realizaron socializaciones sobre generalidades del Código Nacional de Seguridad y convivencia Ciudadana, acciones diagnósticas para el abordaje de las necesidades específicas de la propiedad horizontal y con Policía Nacional se abordó el debido proceso en actividad de policía con personas que realizan actividades pagadas. Asimismo, se realizaron actividades en instituciones educativas y con entidades del distrito, para el fortalecimiento de capacidades asociadas a la convivencia pacífica. 
Las intervenciones desarrolladas fortalecieron los pilares de convivencia: Solidaridad, Autorregulación y Corresponsabilidad, para la transformación de comportamientos contrarios a la convivencia.
*En junio: se realizaron 55 intervenciones formativas, con una asistencia de 1914 personas con quienes se promovió la corresponsabilidad y participación ciudadana, para la promoción de convivencias pacíficas.  Las acciones fueron desarrolladas en contextos ambientales, escolares, zonas de rumba, propiedad horizontal y espacio público.  Se abordaron temáticas asociadas a fortalecimiento y socialización del Código Nacional de Seguridad y Convivencia Ciudadana,  diagnóstico de necesidades de las comunidades,  medición de los pilares de convivencia: solidaridad, corresponsabilidad y autorregulación, conflictividades, ambiente, prevención de violencias en contextos familiares,  autoconciencia y gestión emocional.</t>
  </si>
  <si>
    <t>No se han presentado dificultades en el desarrollo de la actividad</t>
  </si>
  <si>
    <t>Se evidencia la realización de las intervenciones formativas de acuerdo con el número de intervenciones programadas</t>
  </si>
  <si>
    <t>Durante el tercer trimestre se realizaron 155 intervenciones formativas, con lo cual se da cumplimiento a la meta acumulada del tercer trimestre de 297 intervenciones formativas, detalladas de las siguiente froma:
*En julio se realizaron 50 intervenciones formativas de convivencia, con alcance de 3.084 personas que fortalecieron capacidades para la gestión pacífica de conflictividades a través de solidaridad, autorregulación y corresponsabilidad como pilares de las convivencias pacíficas. Las acciones desarrolladas abordaron temáticas con uniformados de policía, celebración del cumpleaños del Código Nacional de Seguridad y Convivencia Ciudadana, uso adecuado del espacio público, prevención de riñas y gestión emocional en instituciones educativas, relaciones armónicas en plazas de mercado, socializaciones de la norma de convivencia, promoción de convivencias pacíficas en zonas de rumba, convivencias ambientales , gestión pacífica de conflictividades y fortalecimiento de capacidades ciudadanas para la prevención de comportamientos contrarios a la convivencia.
*Durante agosto se realizaron 50 intervenciones formativas que promovieron la gestión de conflictos. Se logró que 3.557 personas promuevan convivencias pacíficas en sus territorios. Con el desarrollo de las intervenciones se buscó la construcción y puesta en práctica de acuerdos que fomentan las relaciones armónicas y previenen el escalamiento de los conflictos, estas se realizaron en las 20 localidades del Distrito y mediante el fortalecimiento de la autorregulación, la solidaridad y la corresponsabilidad se contribuyó a la transformación de comportamientos que afectan la convivencia (estipulados en la ley 1801 de 2016). Las intervenciones contuvieron acciones orientadas al uso adecuado del espacio público, procesos para la prevención de riñas en instituciones educativas distritales, cuidado del ambiente, promoción de acuerdos de convivencia en plazas de mercado distritales, fortalecimiento de capacidades a uniformados de policía y socializaciones del Código Nacional de Seguridad y Convivencia Ciudadana, acciones para la gestión emocional y tenencia responsable de animales.
*En septiembre de 2025 se desarrollaron 55 intervenciones formativas con alcance de 9074 personas, para la gestión de conflictividades, generación y desarrollo de acuerdos que promueven la apropiación del espacio público y el ambiente. En septiembre se desarrolló el plan preventivo "Amor y amistad: motivos para celebrar, no para lastimar", con el cual se desarrollaron acciones en zonas de rumba, plazas de mercado, instituciones educativas, centros comerciales y zonas de rumba; este plan buscó prevenir y transformar comportamientos contarios a la convivencia (riñas y porte de elementos cortopunzantes) para la promoción de convivencias pacíficas; asimismo, contribuyó a la disminución de homicidios en la ciudad (como meta general de la SDSCJ).</t>
  </si>
  <si>
    <t>Se evidencia la realización de las intervenciones conforme a la programación del trimestre y el acumulado</t>
  </si>
  <si>
    <t>OBJETIVO 1 - LINEA ESTRATÉGICA 2
Ampliación de la cobertura y la sostenibilidad para la orientación en gestión de medidas correctivas mediante la implementación del portafolio de servicios a la ciudadanía</t>
  </si>
  <si>
    <t>2. Implementar 23 puntos de atención para gestión de comparendos del Código Nacional de Seguridad y Convivencia</t>
  </si>
  <si>
    <t xml:space="preserve">Número de Puntos de atención para gestión de comparendos implementados </t>
  </si>
  <si>
    <t xml:space="preserve">Sumatoria de puntos de atención implementados </t>
  </si>
  <si>
    <t>Puntos de atención</t>
  </si>
  <si>
    <t>-</t>
  </si>
  <si>
    <t>Durante el primer trimestre, se contó con 9 puntos habilitados de atención para gestion de comparendos de la REDCADE y un punto de atención de la oficina principal de la Secretaría Distrital de Seguridad, Convivencia y Justicia. Entre tanto se adelantan las acciones de alistamiento del equipo de relacionamiento ciudadano, que permiten respuestas eficientes a las inquietudes y necesidades relacionadas con comparendos de convivencia.</t>
  </si>
  <si>
    <t>Se evidencia la atención en 10 puntos  de gestión de comparendos conforme a la programación del trimestre aun cuando o  se tenía meta programada para el trimestre.  Si bien puede observarse como algo positivo, se sugiere a la Dirección de prevención,  una mayor proyección de las metas establecidas</t>
  </si>
  <si>
    <t>Para el segundo trimestre 2025, se mantuvo la cobertura de atención en los puntos de la REDCADE (convenio interadministrativo con la Secretaría General – RedCADE), casas de justicia y en el nivel central. Se debe tener en cuenta que estos puntos son móviles y abedece a la necesidad establecida.
La sostenibilidad de los puntos de atención permitió fortalecer la presencia en diversas localidades de la ciudad, facilitando a los ciudadanos el acceso a la información sin necesidad de desplazarse a otras zonas.  
Con el objetivo de evaluar la satisfacción y calidad del servicio ofertados de orientación en los puntos presenciales, se implementó encuesta de satisfacción. A través de esta herramienta, se busca recopilar opiniones valiosas que nos permitan identificar áreas de mejora y garantizar una experiencia óptima para nuestros usuarios. Entre las evaluaciones obtenidas, se destaca que un notable porcentaje de satisfacción entre las personas encuestadas en relación con la orientación recibida.</t>
  </si>
  <si>
    <t xml:space="preserve">la programación del trimestre para la presente actividad se cumplío anticipadamente en el primer trimestre, por tanto no se reportaron nuevos puntos atención y se mantiene el cumplimiento según la programación.
</t>
  </si>
  <si>
    <t xml:space="preserve">Para el tercer trimestre 2025, se completo la cobertura de atención en los puntos de la REDCADE (julio 18 puntos, agosto 19 puntos y septiembre 23 puntos) (convenio interadministrativo con la Secretaría General – RedCADE), casas de justicia y en el nivel central. Se debe tener en cuenta que estos puntos son móviles y abedece a la necesidad establecida.
La sostenibilidad de los puntos de atención permitió fortalecer la presencia en diversas localidades de la ciudad, facilitando a los ciudadanos el acceso a la información sin necesidad de desplazarse a otras zonas.  
  </t>
  </si>
  <si>
    <t>Se evidencia la habilitación de los 23 puntos de atención con corte al tercer trimestre conforme a la progrmación</t>
  </si>
  <si>
    <t>OBJETIVO 1 - LINEA ESTRATÉGICA 3
Desarrollo de alianzas estratégicas entre actores institucionales y comunitarios para el fortalecimiento de liderazgos sociales y orientación técnica para la sostenibilidad de iniciativas de convivencia</t>
  </si>
  <si>
    <t xml:space="preserve">3. Diseñar un modelo de articulación para la generación de alianzas estratégicas entre actores que promuevan la sostenibilidad de prácticas comunitarios en convivencia. </t>
  </si>
  <si>
    <t>Número de Modelos de articulación para la generación de alianzas</t>
  </si>
  <si>
    <t>Sumatoria de  Modelos de articulación diseñados</t>
  </si>
  <si>
    <t>Modelo de articulación</t>
  </si>
  <si>
    <t>Plan de trabajo 
Informe trimestral cualitativo.</t>
  </si>
  <si>
    <t>En el 2025 se proyecta la ejecución del modelo. Para el mes de febrero, se realizó la revisión teórica del modelo, con el fin de identificar puntos claves a incluir desde las intervenciones formativas y la materialización de la norma 1801 de 2016 mediante jornadas de gobierno en calle.</t>
  </si>
  <si>
    <t xml:space="preserve">Teniendo en cuenta que la actividad no tiene programación para el primer trimestre, no requiere reporte cuantitativo. No obstante se observa el avance con miras a cumplir con la meta en el último trimestre
</t>
  </si>
  <si>
    <t xml:space="preserve">Durante el segundo trimestre de 2025, se finaliza la construcción teorica del Documento Técnico de Modelo de Redes entre actores que promuevan la sostenibilidad de iniciativas que favorecen las convivencias pacíficas y disfrutables.
Este modelo, reconoce que la articulación comunitaria e interinstitucional es un proceso complejo que implica más que la suma de los esfuerzos individuales. Por lo tanto, no se trata únicamente de sumar acciones aisladas y descoordinadas, sino de establecer un proceso de concertación, integración, armonización de componentes y construcción de confianza, para el fortalecimiento de las capacidades individuales y la generación de acciones sistemáticas, que permitan lograr un abordaje integral de la convivencia en la ciudad, aboliendo aquellas normas y representaciones sociales que justifican y validan los comportamientos contrarios a la convivencia en Bogotá.
La práctica comunitaria está íntimamente ligada a la construcción de comunidad, donde identificamos cinco fases, que nos orienta los pasos para conformar una red y que con el tiempo harán parte de nuestras redes de trabajo. Adjunto al documento técnico, se encuentra el Plan de Trabajo para la implementación del Modelo.
Asimismo, ha sido clave el desarrollo de las intervenciones formativas que, promueven la corresponsabilidad, solidaridad y autorregulación para la promoción de territorios pacíficos y con convivencias armónicas.  Estas, aportan al fortalecimiento de capacidades ciudadanas y promueven la transformación de los comportamientos que afectan la convivencia y proponen interacciones pacíficas. </t>
  </si>
  <si>
    <t xml:space="preserve">La actividad no se encuentra programada para el segundo trimestre, por lo tanto, no requiere reporte formal en este periodo.
No obstante, la dependencia informó avances relacionados que contribuirán al cumplimiento de la meta establecida para el cuarto trimestre.
</t>
  </si>
  <si>
    <t xml:space="preserve">Durante el tercer trimestre de 2025, se realizó la línea base de los procesos que serán medidos bajo esa lógica de articulación en Red. Se identificaron 13 procesos (1 por localidad) en fase Potencial: En esta fase se trata de descubrir qué es lo que ya hay, qué es lo que ya está funcionando en relación con los miembros claves que están en el territorio, sus interacciones, problemáticas y objetivos en la comunidad. Estos procesos cuentan con: a. Identificación de actores, b. Identificación de problemáticas y, c. Niveles de relación e interacción entre actores. 
Se realizó el primer seguimiento de los procesos que serán medidos bajo esta lógica logrando establecer el indicador de producto: 20 procesos (1 por localidad) en las siguientes fases: 
Potencial: 3 procesos donde se trata de descubrir qué es lo que ya hay, qué es lo que ya está funcionando en relación con los miembros claves que están en el territorio, sus interacciones, problemáticas y objetivos en la comunidad. 
Cohesión: 4 Procesos donde fomentamos las relaciones, la comunicación e identificamos las tensiones entre actores buscando equilibrarlas para poder ver resultados. Iniciamos la búsqueda de ese valor agregado que generara el trabajar mancomunadamente en el territorio. Establecemos el Plan de Trabajo 
Madurez: 4 Procesos donde establecemos el valor añadido de trabajar en conjunto.  Una comunidad gestiona bien la tensión entre focalizar y crecer cuando aprende a cuidar y mantener las relaciones y, el nivel de interacciones de apoyo mutuo y la ayuda para gestionar conflictos y mejora continua de sus prácticas. 
Gestión: 8 Procesos donde se promueven espacios de encuentro, intercambiamos experiencias; vinculamos a nuevos miembros, buscando alianzas y espacios de referencia fuera de la propia comunidad. Formamos un grupo motor que pueda dar sostenibilidad a nuestra red. 
Transformación: 1 Proceso donde crece el número de personas y se focaliza tanto que termina siendo un grupo de trabajo especializado por el equipo motor, con capacidad instalada para interactuar con diversos actores y multiplican sus saberes con otros grupos de interés. 
En el mes de septiembre, se realizó el segundo seguimiento de los procesos que serán medidos bajo esta lógica logrando establecer el indicador de producto: 20 procesos (1 por localidad) en las siguientes fases: 3 Procesos en fase de Cohesión, 5 Procesos en fase de Madurez, 3 Procesos en fase de Gestión y 9 Procesos en fase de Transformación.  
De esta última fase, 7 procesos ya fueron finalizados. En el marco del Modelo, la transformación comportamental se orienta hacia la comprensión de barreras que no permiten esta reflexión hacia el cambio comportamental que lo denominamos sesgos.  Para el trabajo en lógica de Red, asociamos el sesgo de responsabilidad difusa.  
Este sesgo se observa cuando las personas se sienten menos obligadas a actuar o ayudar cuando hay otras personas presentes, creyendo que otro individuo del grupo tomará la iniciativa o asumirá la responsabilidad. Al implementar el modelo, buscamos que las personas: a. fortalezcan habilidades para entender las emociones y situaciones de los otros, b. fortalezcan habilidades para saber qué hacer con las propias emociones, y c. reconozcan normas sociales (formales e informales) para generar acuerdos por parte de los integrantes. 
Estos 7 procesos están en fase de análisis de la medición inicial (Diagnóstico – Fase Potencial) y medición Final (Evaluación – Fase de Transformación) para establecer el cambio comportamental. </t>
  </si>
  <si>
    <t>La actividad se encuentra programada para el tercer trimestre y por tanto no requiere reporte cuantitativo. No obstante se presentan los avances cualitativos</t>
  </si>
  <si>
    <t>OBJETIVO 2 - LINEA ESTATÉGICA 3
Fortalecimiento de la gestión comunitaria de la Seguridad y la Convivencia, con el fin de generar espacios donde los ciudadanos colaboren en la identificación de problemas y en la implementación de estrategias</t>
  </si>
  <si>
    <t>4. Diseñar el modelo de  Gestión Comunitaria de la Seguridad y la Convivencia.</t>
  </si>
  <si>
    <t>Número de Modelos de  Gestión Comunitaria de la Seguridad y la Convivencia</t>
  </si>
  <si>
    <t>Sumatoria del número de Modelo de Gestión Comunitaria  diseñados</t>
  </si>
  <si>
    <t>Modelos de gestión comunitaria</t>
  </si>
  <si>
    <t xml:space="preserve">El Modelo de Gestión Comunitaria, está en revisión y ajustes por parte del director de Prevención y Cultura Ciudadana; el mismo tiene como propósito consolidar una metodología territorial para fortalecer la participación ciudadana y la corresponsabilidad en materia de seguridad y convivencia, bajo una reconfiguración funcional del territorio urbano mediante grillas urbanas que servirán como unidades de articulación entre los grupos ciudadanos, entidades distritales y organismos de emergencia, teniendo una lógica de gobernanza territorial participativa; en donde la ciudadanía no solo es receptora de acciones del Estado, sino que también es agente corresponsable en la formulación, implementación y seguimiento de las intervenciones necesarias para la prevención de violencias, transformar comportamientos contrarios a la convivencia y mitigar vulnerabilidades estructurales. El modelo se compone de 4 momentos lógicos así: 
•	Análisis situacional: etapa de recolección y análisis de información.
•	Formulación del plan de acción comunitario: se realiza la construcción del plan comunitario, definiendo compromisos por parte de la comunidad, entidades distritales, y organismos de emergencia.
•	Gestión de compromisos seguimiento de resultados:  se realiza la articulación institucional para el cumplimiento de los compromisos fijados.
•	Seguimiento a resultados: a través de la formulación de tableros de control, que serán alimentados por los datos recopilados durante la implementación, permitirá  visualizar el avance por acción, actor responsable y nivel de impacto.
</t>
  </si>
  <si>
    <t>La actividad no tiene programación para el trimestre. No obstante se registra el avance cualitativo para el cumplimiento en el segundo trimestre.</t>
  </si>
  <si>
    <t xml:space="preserve">El Modelo de Gestión Comunitario de Seguridad y Convivencia presentado fue ajustado y aprobado por el Director de Prevención y Cultura Ciudadana durante el mes de junio, sin embargo su aplicación se inició a partir de los meses de abril, mayo y junio como piloto para validar su enfoque y metodología. 
Este modelo es una hoja de ruta estratégica fundamental para la transformación de territorios y poblaciones en términos de seguridad y convivencia desde una perspectiva preventiva; es decir que se  enfoca en anticipar, preveer situaciones que alteren la seguridad y la convivencia, así mismo es corresponsable; ya que implica que la responsabilidad de la seguridad y convivencia no recae solo en la institución, sino también con la ciudadanía y otras partes interesadas para que juntos transformen los territorios, asi mismo esta centrado en la ciudadanía; ya que propone las necesidades e intereses de los ciudadanos como centro de todas las acciones y decisiones.
</t>
  </si>
  <si>
    <t xml:space="preserve">Se evidencia la elaboración del modelo  cumpliendo con lo establecido para el trimestre según programación. </t>
  </si>
  <si>
    <t xml:space="preserve">Teniendo en cuenta que la meta de este producto fue alcanzada y finalizada en el II trimestre del año en curso, motivo por el cual no se presentan  avances. </t>
  </si>
  <si>
    <t xml:space="preserve">meta cumplida en el segundo trimestre. No requiere reporte </t>
  </si>
  <si>
    <t>5. Intervenir 19 territorios priorizados con el modelo de  Gestión Comunitaria de la Seguridad y la Convivencia.</t>
  </si>
  <si>
    <t xml:space="preserve">Número de Territorios intervenidos con el modelo de  Gestión Comunitaria </t>
  </si>
  <si>
    <t>Sumatoria de  territorios intervenidos</t>
  </si>
  <si>
    <t>Territorios intervenidos</t>
  </si>
  <si>
    <t>La implementación del modelo de gestión comunitaria, se iniciará a partir del 2 trimestre.</t>
  </si>
  <si>
    <t>Teniendo en cuenta que la actividad no está programada para el primer trimestre, no requiere reporte</t>
  </si>
  <si>
    <t xml:space="preserve">La implementación del modelo de Gestión Comunitario de Seguridad y Conviencia inició su intervención territorial como un piloto desde el mes de abril para validar su enfoque y metodología. 
En este sentido se elaboró el informe de intervención del Modelo de Gestión Comunitario de la Seguridad, Convivencia y Justicia para el segundo trimestre , da cuenta de su implementación en cuatro (4) territorios priorizados, implementándose como mecanismo operativo en cuatro (4) fases:
Análisis situacional: se realizó y registró el diagnóstico realizado y el cual fue participativo a través de los diferentes actores involucrados que se encuentran en cada uno de los cuatro (4) territorios.
Plan de acción comunitario: indica las actividades a realizar y registradas en los planes de acción comunitarios elaborados que dan cuenta de los compromisos diferenciados por los actores identificados y los plazos de ejecución de las actividades planteadas en realizar.
Gestión de compromisos: da cuenta de la gestión que se ha realizado frente al cumplimiento de los compromisos, acuerdos y responsabilidades propuestos en el plan de acción.
Seguimiento técnico y de resultados: se trata de la consolidación del proceso participativo mediante sistema de seguimiento, permitiendo verificar el cumplimiento de los compromisos adquiridos en la fase 3. (gestión de compromisos).
</t>
  </si>
  <si>
    <t>Se evidencia según informe la intervención de 4 territorios cumpliendo con la programción</t>
  </si>
  <si>
    <t xml:space="preserve">Durante el tercer trimestre, se dio continuidad a la implementación del Modelo de Gestión Comunitario de Seguridad y Convivencia, desplegándolo operativamente en ocho (8) territorios priorizados. El avance del modelo se evidencia en el desarrollo de sus cuatro fases:
1. Análisis Situacional: se completó y registró el diagnóstico participativo en los ocho (8) territorios priorizados. Este análisis se realizó con la colaboración activa de los diferentes actores involucrados en cada sector, en los que se evidenció aspectos que alteran la convivencia y la seguridad en los mismos como: manejo de basuras, violencia de género e intrafamiliar, ruido entre otros.   
2. Plan de Acción Comunitario:
Se elaboraron y registraron los planes de acción. Estos documentos detallan las actividades a realizar, los compromisos diferenciados por actor y los plazos de ejecución establecidos. Las actividades a desarrollar se enfocaron informar a la comunidad sobre buenas prácticas de conviencia; así como la socialización de normas, leyes.
3. Gestión de Compromisos:
Se realizó el seguimiento de la gestión, verificando el cumplimiento de los acuerdos y responsabilidades propuestos en el plan de acción previamente definido con los actoresa involucrados, permitiendo la realización de acciones para la transformación de los territorios.
4. Seguimiento Técnico y de Resultados:
Esta fase se consolidará como el proceso participativo mediante el sistema de seguimiento establecido. Esta fase permitirá verificar el cumplimiento efectivo de los compromisos adquiridos durante la fase 3.
</t>
  </si>
  <si>
    <t>Se evidencia el avance en la intervención de 8 territorios adicionales completando 12 territorios intervenidos con corte al tercer trimestre</t>
  </si>
  <si>
    <t>OBJETIVO 2 - LINEA ESTATÉGICA 2
Diseño, despliegue e implementación de un modelo de intervención territorial para la transformación de entornos problemáticos.</t>
  </si>
  <si>
    <t>1. Intervenir 20 entornos problemáticos de manera articulada con los organismos de seguridad y justicia, gobierno distrital, sector privado y la ciudadanía para mejorar las condiciones de seguridad y convivencia</t>
  </si>
  <si>
    <t>Numero de territorios intervenidos</t>
  </si>
  <si>
    <t>Sumatoria de territorios intervenidos</t>
  </si>
  <si>
    <t>El reporte de cumplimiento de la actividad es anual, sin embargo durante el primer trimestre del 2025 se avanzó en el diseño del modelo de intervención  que incluye una categorización detallada de los espacios según su complejidad basado en tres criterios fundamentales: índices de criminalidad, infraestructura y orden, y organización ciudadana. Estos elementos permitirán identificar de manera precisa los entornos que requieren intervenciones más urgentes y la intervención diferenciada en cada uno de ellos. 
Así mismo se avanzó en la priorización de los 20 entornos a intervenir durante la actual vigencia, para lo cual se desarrolla de manera simultánea la definición metodológica de la caracterización de los territorios en articulación con la Oficina de Análisis de Información y Estudios Estratégicos.</t>
  </si>
  <si>
    <t>Esta meta se programó con periodicidad anual considerando que  las intervenciones se refieren a un proceso que contribuye a mejorar las condiciones de seguridad y convivencia de los entornos. En este sentido, durante el segundo trimestre de 2025, se consolidó el modelo de intervención territorial con la implementación de metodologías de caracterización en los entornos priorizados. Se aplicaron 4,016 encuestas cualitativas, ejercicios de observación sistemática y análisis de datos cuantitativos para identificar problemáticas de seguridad y convivencia, orientar las acciones de intervención y medir sus efectos.
Con base en lo anterior, se inició el proceso con intervenciones en polígonos de alta complejidad mediante tres estrategias: operativos coordinados con fuerza pública polígonos para desarticular rentas criminales, jornadas de recuperación del espacio público con ferias de servicios, y trabajos de embellecimiento urbano. Estas acciones contribuyen a mejorar las condiciones y percepción ciudadana de seguridad, fortaleciendo la participación comunitaria y atendiendo factores de riesgo específicos de cada territorio. Estas intervenciones se implementarán durante todo el II Semestre del año para tener al final de la vigencia 20 entornos intervenidos interinstitucionalmente.</t>
  </si>
  <si>
    <t>No se presentaron en este periodo</t>
  </si>
  <si>
    <t>Si bien la actividad no cuenta con programación para el segundo trimestre, la Dirección de seguridad informa los avances que permitirán dar cumplimiento a la programación para el cuarto trimestre</t>
  </si>
  <si>
    <t>Esta meta se programó con periodicidad anual considerando que  las intervenciones se refieren a un proceso que contribuye a mejorar las condiciones de seguridad y convivencia de los entornos. En este sentido durante el III Trimestre 2025 en atención a los planes de acción concertados por polígono orientados a la contención y prevención de la comisión de delitos, promover la sana convivencia, corregir las vulnerabilidades físicas y sociales relacionadas con el orden urbano, se avanzó en:
•	Intervenciones físicas que incluyen la recuperación de espacios públicos deteriorados, mejoramiento del alumbrado, señalización y urbanismo táctico, con el objetivo de transformar entornos inseguros en lugares funcionales, habitables y apropiados por la comunidad.
•	Operativos interinstitucionales orientados al control territorial para lograr la disuasión de actividades delictivas o contrarias a la convivencia.
•	Procesos de fortalecimiento comunitario, dirigidos a empoderar a la ciudadanía, consolidar redes de apoyo vecinal y promover la corresponsabilidad en el cuidado del entorno.
Todo lo anterior se ha adelantado en polígonos ubicados en sectores estratégicos como: Valladolid, Andalucía en la localidad de Kennedy; La Esperanza, Garces Navas en Engativá, Restrepo en Antonio Nariño, Plaza España en Los Mártires, La Esperanza en la localidad de Barrios Unidos; y Gibraltar Sur, en Ciudad Bolívar.
Estas intervenciones han contado con la participación de entidades del Distrito como la EAAB, SDA, PONAL, Alcaldías Locales, Aguas de Bogotá, Jardín Botánico, IDRD, SDM, e ICBF, lo cual refleja un esfuerzo conjunto y coordinado para lograr impactos sostenibles.
Finalmente, en el mes de septiembre se avanza en el monitoreo de los indicadores priorizados para medir el avance en cada uno de los polígonos, a través de la aplicación de 3.668 encuestas que permiten a su vez realizar los ajustes correspondientes a los planes de acción de acuerdo con las necesidades evidenciadas en territorio.
Estas intervenciones se implementarán durante todo el II Semestre del año para tener al final de la vigencia 20 entornos intervenidos interinstitucionalmente.</t>
  </si>
  <si>
    <t>Si bien la actividad no cuenta con programacion, la Dirección de Seguridad avanza con gestiones que permitan considerar intervenidos los territorios a final del 2025. Se recomienda tener en cuenta para el cuarto reporte, que se realice la elaboración del informe que de cuenta de como se realizó la intervención de manera articulada con los organismos de seguridad... Dicho informe debe dar cuenta de su aprobación previa al corte del cuarto trimestre.</t>
  </si>
  <si>
    <t>OBJETIVO 2 - LINEA ESTATÉGICA 5
Construcción de un modelo de gobernanza de la seguridad en Bogotá Región que optimice recursos y capacidades para el abordaje conjunto de fenómenos asociados a la seguridad y la convivencia.</t>
  </si>
  <si>
    <t>2. Caracterizar los fenómenos de seguridad, convivencia y acceso a la justicia, para el abordaje conjunto en los municipios de borde o que hagan parte de la RMBC.</t>
  </si>
  <si>
    <t>Número de documentos de caracterización de fenómenos de seguridad, convivencia y acceso a la justicia, para el abordaje conjunto en los municipios de borde o que hagan parte de la RMBC.</t>
  </si>
  <si>
    <t>Sumatoria de documentos de caracterización realizado</t>
  </si>
  <si>
    <t>Documento de caracterización</t>
  </si>
  <si>
    <t xml:space="preserve">El reporte de cumplimiento de la actividad es anual, sin embargo, durante el período comprendido entre enero - marzo de 2025, se elaboró el plan de trabajo para la recopilación, análisis y elaboración del documento de caracterización de los fenómenos que inciden en las condiciones de seguridad, convivencia y acceso a la justicia en Bogotá, la Región Metropolitana y los municipios de borde. En ese mismo sentido, se elaboró el primer formato del instrumento de recolección de información cualitativa. </t>
  </si>
  <si>
    <t xml:space="preserve">El instrumento no se diligenció en su totalidad por la priorización de otras actividades relacionadas con la implementación de la estrategia Seguridad Regional y el relacionamiento estratégico con la Región Metropolitana Bogotá Cundinamarca. </t>
  </si>
  <si>
    <t>Adelantar la recopilación de información  trimestral de acuerdo con el instrumento diseñado para elaborar, a su vez, el primer documento de caracterización que será presentado para validación de la Dirección de Seguridad.</t>
  </si>
  <si>
    <t xml:space="preserve">Teniendo en cuenta que la actividad no está programada para el primer trimestre, no requiere reporte. No obstante, se observa el avance cualitativo. 
</t>
  </si>
  <si>
    <t xml:space="preserve">Aunque el indicador tiene reporte anual,  se presentan los siguientes avances en el segundo trimestre de 2025: se realizaron actividades asociadas a la construcción de la caracterización de los fenómenos que afectan las condiciones de seguridad, convivencia y acceso a la justicia en la relación de Bogotá con la Región Metropolitana y con los municipios limítrofes que no están asociados a dicha entidad. En ese sentido, con base en el plan de trabajo propuesto:
- Se identificaron las fuentes para la recolección de información: a) las caracterizaciones de las zonas de borde realizadas por el Equipo Territorial de la SDSCJ y los documentos que contienen los Planes Integrales de Seguridad Ciudadana y Convivencia (PISCC).
- Para la recopilación de información, se elaboró una matriz con criterios comparables entre el PISCCJ de Bogotá D.C. y los PISCC de los municipios limítrofes. Asimismo, junto con el Equipo Territorial de la SDSCJ, se definió la periodicidad y esquema para entregar la información relacionadas con las áreas de borde.
- Se elaboró un primer borrador de caracterización de fenómenos de tipo cualitativo, complementado con registros administrativos suministrados por la Oficina de Análisis de Información y Estudios Estratégicos. </t>
  </si>
  <si>
    <t xml:space="preserve">No se presentaron dificultades durante el desarrollo de las actividades propuestas en el marco de la actividad. </t>
  </si>
  <si>
    <t>Si bien la actividad no cuenta con programación para el segundo trimestre, se observa el avance cualitativo que presenta la Dirección de Seguridad</t>
  </si>
  <si>
    <t xml:space="preserve">Aunque el indicador tiene reporte anual, se presentan los siguientes avances en el tercer trimestre de 2025 en relación al plan de trabajo propuesto:
-	Se elaboraron tres (3) reportes de seguimiento mensual a los indicadores de seguridad priorizados para las entidades territoriales asociadas a la Región Metropolitana Bogotá Cundinamarca
-	Se aplicó el instrumento “Guía de Observación de Fenómenos Metropolitanos” durante el recorrido interinstitucional en el Humedal Tibanica. De igual manera, se sistematizó la información recopilada en el formulario desarrollado en MS Forms. 
-	Se actualizó la alineación estratégica de Planes Integrales de Seguridad y Convivencia Ciudadana (PISCC) de las entidades territoriales asociadas a la RMBC, con la inclusión de Fusagasugá. </t>
  </si>
  <si>
    <t>si bien la actividad no  cuenta con progrmación, se observa el avance reportado por la Dirección de Seguridad. No obstante, se recomienda que para el cuarto trimestre el reporte de cuenta del compromiso adquirido con la actividad, esto es, "un documento con la caracterización de los fenómenos de seguridad, convivencia y acceso a la justicia, para el abordaje conjunto en los municipios de borde o que hagan parte de la RMBC", la evidencia a entregar debe ser el documento de caracterización debidamente aprobado.</t>
  </si>
  <si>
    <t>OBJETIVO 3 - LINEA ESTATÉGICA 1
Implementación del modelo de gestión carcelaria restaurativo para la Cárcel Distrital, el Centro Especial de Reclusión y Casa Libertad</t>
  </si>
  <si>
    <t>1. Realizar Jornadas de atención integral y aprovechamiento del tiempo Libre para los PPL recluidos en los CDT (Estaciones de Policía y URI de Puente Aranda)</t>
  </si>
  <si>
    <t>Porcentaje de Jornadas de atención integral y aprovechamiento del tiempo Libre para los PPL recluidos en los CDT (Estaciones de Policía y URI de Puente Aranda) realizadas.</t>
  </si>
  <si>
    <t>(Sumatoria actividades de atención integral y aprovechamiento del tiempo libre realizadas en el periodo) / (Sumatoria actividades de atención integral y aprovechamiento del tiempo libre programadas en el periodo) * 100</t>
  </si>
  <si>
    <t>Jornadas atención integral y aprovechamiento del tiempo libre</t>
  </si>
  <si>
    <t xml:space="preserve">Listados de asistencia 
Base de datos con resumen de jornadas realizadas
Programación de Jornadas de atención integral y aprovechamiento del tiempo libre. </t>
  </si>
  <si>
    <t>ND</t>
  </si>
  <si>
    <t>Se realizaron las 26 jornadas de atención integral y aprovechamiento del tiempo libre dirigidas a los PPL de los CDT, que se encontraban programadas, distribuidas así:
* 3 Talleres Jurídicos
* 23 psicosociales
Este reporte se ajusta conforme a la versión 3 del POA, teniendo en cuenta el informe del primer semestre de POA emitido por la OCI y el respetivo plan de mejoramiento que se formuló, Ajustar el reporte y las evidencias en la matriz de reporte de POA, correspondiente a la actividad número 1 de la Subsecretaría de Accesos a la Justicia (indicador 42) del primer trimestre conforme a la nueva metodología definida en la versión 3 del POA"</t>
  </si>
  <si>
    <t>Teniendo en cuenta  perdida de la trazabilidad de la vigencia se modificó el reporte de acuedo lo la versión 3 del POA.</t>
  </si>
  <si>
    <t>Ajuste de reporte</t>
  </si>
  <si>
    <r>
      <rPr>
        <sz val="11"/>
        <color rgb="FF000000"/>
        <rFont val="Arial"/>
      </rPr>
      <t>Teniendo en cuenta que la actividad fue ajustada para el segundo trimestre debido a las  observaciones del monitoreo  y que la Oficina de Control Interno formuló observación a la Subsecretaría de Acceso a la Justicia,  se realizó plan de mejoramiento que requerió modificar el reporte del primer trimestre. En este sentido se actualiza la observación de monitoreo.
Se evidencia la realizacion de las acitvidades propuestas para el primer trimestre conforme al cronograma establedico.Obteniendo asi cumplimiento del 100%.
No obstante, para efectos de la trazabilidad se deja el registro de la observación original:
"</t>
    </r>
    <r>
      <rPr>
        <i/>
        <sz val="11"/>
        <color rgb="FF000000"/>
        <rFont val="Arial"/>
      </rPr>
      <t xml:space="preserve">La evidencia aportada no permite verificar el proceso de identificación de las 1,940 PPL ni determinar cuántas de ellas fueron efectivamente beneficiadas. Desde la OAP Se construyó una base de datos con cifras globales provenientes de las listas de asistencia y actas aportadas, pero no se observa concordancia entre los datos, lo que genera incertidumbre sobre la precisión de la información reportada.
Es importante indicar que las actividades requieren soporte documental idóneo, especialmente aquellas que implican la entrega de bienes. Se recomienda revisar la formulación de la actividad para determinar si su alcance debería delimitarse. En caso de que se mantenga como entrega tanto bienes como servicios de manera condicionada, será necesario realizar un cruce de información que permita verificar que las personas han recibido ambos tipos de beneficios o deliminar si las personas pueden recibir solo un tipo de beneficio.Esto se mencionada debido a  la observación realizada desde la Subsecretaría al mencionar la entrega de “por lo menos 1 bien o servicio” 
Finalmente, dado que el resultado cuantitativo depende de un numerador y un denominador que reflejan el número de personas beneficiadas y el número de personas identificadas para beneficiar, la ausencia de información clara impide la medición del cumplimiento de la actividad.
Por lo anterior, se recomienda implementar una acción correctiva que fortalezca la calidad de la información reportada y optimice el control del número de personas beneficiadas, garantizando así una evaluación precisa del cumplimiento.
Como observación adicional, no se encontró evidencia de entrega de colchenetas en el mes de enero pero si kits de aseo"
</t>
    </r>
    <r>
      <rPr>
        <sz val="11"/>
        <color rgb="FF000000"/>
        <rFont val="Arial"/>
      </rPr>
      <t>.</t>
    </r>
  </si>
  <si>
    <t>Se realizaron las 24 jornadas de atención integral y aprovechamiento del tiempo libre dirigidas a los PPL de los CDT, que se encontraban programadas, distribuidas así:
* 6 Talleres Jurídicos
* 18 psicosociales</t>
  </si>
  <si>
    <t>No se presentaron dificultades para la realización de jornadas de atención integral y aprovechamiento del tiempo libre dirigidas a los PPL en los CDT .</t>
  </si>
  <si>
    <t xml:space="preserve">Se evidencia la realización de las jornadas según la programación. </t>
  </si>
  <si>
    <t>No se presentaron dificultades para la realización de las jornadas</t>
  </si>
  <si>
    <t>Se ajusta reporte primer trimestre, teniendo en cuenta Plan de mejoramiento.</t>
  </si>
  <si>
    <t>Se evidencia el cumplimiento de las actividades en cuanto al número de jornadas realizadas. No obstante, persisten inconsistencias en la validación de las evidencias:
Para el primer trimestre, no se identifica claramente cuál fue el taller realizado en la estación de policía, conforme a la programación establecida.
En el tercer trimestre, la actividad de “Proyecto de vida” programada para julio en la estación de policía de Engativá tiene como evidencia una lista de asistencia correspondiente a la URI Puente Aranda, lo que genera incosistencia frente a la ubicación real de realización de la jornada.
Se solicitó revisión a la dependencia responsable; sin embargo, no se recibió respuesta. Se recomienda aclarar estas inconsistencias y complementar las evidencias para garantizar la trazabilidad y validación adecuada del cumplimiento.</t>
  </si>
  <si>
    <t xml:space="preserve">2. Entregar bienes a los Centros de Detención Transitoria -CDT- del distrito con destino a los PPL
</t>
  </si>
  <si>
    <t xml:space="preserve">número de CDT del distrito con entrega de bienes para PPL
</t>
  </si>
  <si>
    <t xml:space="preserve">Sumatoria de CDT del Distrito con entrega de bienes con destino a la atención integral de los PPL
</t>
  </si>
  <si>
    <t>CDT con entrega de bienes</t>
  </si>
  <si>
    <t xml:space="preserve">Actas de entrega de bienes a los CDT del dristrito
</t>
  </si>
  <si>
    <t>Durante el segundo trimestre se entregaron bienes en los siguientes 5 CDT:
Estación San Cristobal
Estación Usme
Estación Tunjuelito
Estación Bosa
Estación Kennedy
Se anexan actas de las entregas en cada uno de los CDT mencionados</t>
  </si>
  <si>
    <t>No se presentaron dificultades para la entrega de los bienes en los CDT mencionados</t>
  </si>
  <si>
    <t>Se evidencia a través de actas, la entrega de bienes en 5 CDT conforme a la programación del trimestre</t>
  </si>
  <si>
    <t>Durante el tercer trimestre se entregaron bienes en 8 Centros de Detención Transitoria:
Estación de Policía de Usaquén
Estación de Policía de Santa Fé
Estación de Policía de Fontibón
Estación de Policía de Engativá
Estación de Policía de Rafael Uribe Uribe
Estación de Policía de Terminal
Estación de Policía de Suba
Estación de Policía de Barrios Unidos.
Se anexan actas de las entregas en cada uno de los CDT mencionados</t>
  </si>
  <si>
    <t>Se evidencia a través de actas, la entrega de bienes en 8 CDT adicionales completando 13 CDT con entregas conforme a la programación del trimestre</t>
  </si>
  <si>
    <t>3. Vincular  adultos pospenados y posegresados al programa casa libertad para la generación de oportunidades de inclusión social y productiva desde la disminución de factores de riesgo frente al delito</t>
  </si>
  <si>
    <t xml:space="preserve">
Número de adultos pospenados y posegresados vinculados al programa Casa Libertad</t>
  </si>
  <si>
    <t>Sumatoria de adultos pospenados y posegresados vinculados al programa Casa Libertad</t>
  </si>
  <si>
    <t>Personas vinculadas al programa casa libertad</t>
  </si>
  <si>
    <t>Base de datos</t>
  </si>
  <si>
    <t xml:space="preserve">Se han vinculado 145 personas al programa  de casa Libertad, a través de las estrategias para el fortalecimiento de factores protectores que promueven la inclusión social de la población atendida a través de 4 dimensiones. . Se carga base de datos. </t>
  </si>
  <si>
    <t>Se evidencia conforme a la base de datos suministrada  por la Subsecretaría el registro de 145 personas con lo que presenta un cumplimiento superior al programado para el trimestre.</t>
  </si>
  <si>
    <t>Durante el segundo trimestre de 2025, se realizó la atención y vinculación de 290 personas personas pospenadas y cuentan con su Plan de Trabajo Individual.
En lo corrido del año se han atendido y vinculado 435 personas  personas pospenadas y cuentan con su Plan de Trabajo Individual.</t>
  </si>
  <si>
    <t>No se presentaron dificultades para la atención y vinculación de adultos pospenados y posegresados al programa Casa Libertad</t>
  </si>
  <si>
    <t>Se evidenció la vinculación de 290 personas al programa durante el segundo trimestre, con lo cual se alcanza un total de 435 personas vinculadas al corte del mismo. Esta cifra representa una sobre ejecución respecto a la meta programada para este periodo, correspondiente a 300 personas.
Dado lo anterior , se recomienda revisar la posibilidad de ampliar la meta anual, con el fin de reflejar mejor  la capacidad de vinculación al programa.</t>
  </si>
  <si>
    <t>Durante el tercer trimestre de 2025, se realizó la atención y vinculación de 271 personas personas pospenadas y cuentan con su Plan de Trabajo Individual.
En lo corrido del año se han atendido y vinculado 706 personas  personas pospenadas y cuentan con su Plan de Trabajo Individual.</t>
  </si>
  <si>
    <t>Se evidencia la vinculación de 271 personas adicionales al programa Casa Libertad, alcanzando un total de 706 personas vinculadas en lo corrido del año.
Si bien superar la meta establecida puede considerarse un resultado positivo, es importante que la programación responda a una proyección realista de la capacidad institucional para vincular participantes.
Se recomienda revisar la pertinencia de un posible ajuste en la meta propuesta.</t>
  </si>
  <si>
    <t>OBJETIVO 3 - LINEA ESTATÉGICA 3
Traslado de las capacidades de las Comisarías de Familia que permitan activar la ruta de atención integral en casos de violencia en el contexto familiar</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</si>
  <si>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</si>
  <si>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</si>
  <si>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(sumatoria en el avance acumulado del diseño e implementación de la estrategia  / sumatoria de actividades programadas del diseño e implementación de la estrategia)*100</t>
  </si>
  <si>
    <t>Estrategia para estructurar Red de Organizaciones sociales</t>
  </si>
  <si>
    <t>Documentos institucionales, actas de reunión,  actas de gestión territorial y plan de trabajo</t>
  </si>
  <si>
    <t>Durante el trimestre se alcanzó un 10% acorde a lo programado, para su  cumplimiento se realizaron las siguientes actividades definidas para el periodo: 
1, Elaborar plan de trabajo de la estrategia (cronograma anual)
Se construyó el plan de trabajo con componentes y actividades; así como su  peso porcentual ponderado y  columna de seguimiento. (Anexo No 1 Plan de Trabajo actividad No 1)
2. Gestión interinstitucional para la referenciación de actores estratégicos de convivencia en el Distrito. 
Se identificaron actores estratégicos con Centros de conciliación en derecho: la UniRepublicana (Anexo No 2 listado asistencia) y la Universidad la Gran Colombia (Anexo N0 3 Listado asistencia), con el fin de generar alianzas para la remisión a casos conciliables desde Casas de Justicia - Unidades de Mediación y Conciliación. En el mismo sentido, en reunión con la Procuraduría (Anexo No 4 listado de asistencia) se definieron líneas de trabajo: Realización de  capacitaciones a funcionarios de la DAJ; Talleres Ciudadanía en Casas de Justicia; Realización Jornadas Masivas Conciliaciones en Derecho y Acompañamiento en la Creación Centro Resolución Distrital Conflictos. Con esta entidad se realizó un primer taller con ciudadanía. (Anexo No 5 Correo compromisos).
3. Implementación de metodologías para el fortalecimiento de capacidades Métodos de Resolución de Conflictos
Con respecto al fortalecimiento de capacidades se realizó el II encuentros con actores de justicia no formal y comunitaria para elaboración de actas (Anexo No 6  listado asistencia). Adicionalmente, y se implementó el taller “Habilidades para la resolución de conflictos escolares”  con una Metodología participativa y dialógica que desarrolla habilidades socioemocionales para transformar conflictos escolares mediante el diálogo, la negociación y la mediación (Anexo No 7 Metodología taller). Participaron 144 estudiantes; 13 padres y 16 maestros. (Anexo No 8 Carpeta asistencia talleres).</t>
  </si>
  <si>
    <t>Debido a la contingencia contractual no se han podido realizar todas las  actividades planeadas en territorio ya que los funcionarios de UMC estaban apoyando funciones de CRI</t>
  </si>
  <si>
    <t>Actualizar cronogramas y agilizar proceso contractual.</t>
  </si>
  <si>
    <t>No</t>
  </si>
  <si>
    <t xml:space="preserve">
Se evidencia el cumplimiento de las 3 actividades programadas para el trimestre dentro  del plan  trabajo de la estrategia que corresponden al 10% de avance</t>
  </si>
  <si>
    <t xml:space="preserve">Durante el trimestre se alcanzó un 40% de avance acumulado, para su cumplimiento se realizaron las siguientes actividades definidas para el periodo: 
1.	Mapeo de actores para la convivencia
Se avanzó en la consolidación de una base de datos de organizaciones sociales en la ciudad de Bogotá D.C., esta actividad fue desarrollada en articulación con el IDPAC para lo cual se realizó una reunión conjunta. Esta base fue presentada a la Directora de Acceso a la Justicia en la reunión del  27 de junio, en la que el líder del equipo de Justicia Territorial expuso la base consolidada de las iniciativas que manifestaron interés en la estrategia.
2.	Diseño metodológico para el fortalecimiento de capacidades en materia de convivencia y resolución de conflictos
En el mismo sentido, se avanzó en la consolidación de la primera versión del documento de metodología de la estrategia de redes de organizaciones sociales para la convivencia. El documento metodológico describe el diseño técnico haciendo énfasis en los enfoques transversales (diferenciales, territoriales) que irradian la estrategia, las estrategias metodológicas que se pretenden aplicar, la población objetivo, las fases y contenidos pedagógicos, así como los indicadores y herramientas para el seguimiento. Este documento fue presentado a la Directora de Acceso a la Justicia en la reunión del 20 de junio en la que los profesionales asignados a las localidades priorizadas realizaron la descripción de los contenidos del documento. 
3.	Diseño estrategia
Por su parte, el documento versión No. 1 de la Estrategia redes de organizaciones sociales para la convivencia constituye el documento técnico de descripción, el cual, contiene los objetivos general y específicos, el alcance , el desarrollo de un marco conceptual que delimita las definiciones y conceptos que abarca la estrategia, las líneas estratégicas a desarrollar, los productos y actividades que se van a llevar a cabo y el procedimiento de seguimiento y evaluación que permitan garantizar el cumplimiento de las actividades y los resultados esperados, finalmente se relaciona un acápite de articulación territorial que da cuenta de las instituciones públicas, privadas y los actores relevantes para el desarrollo de la estrategia. Como complemento al documento se elaboró una presentación. Este documento fue presentado a la Directora de Acceso a la Justicia en la reunión del 20 de junio en la que los profesionales asignados a las localidades priorizadas realizaron la descripción de los contenidos del documento. 
El avance durante la vigencia 2025 se refleja en el cumplimiento de 6 actividades programadas, en el marco de la estrategia para la estructuración de la Red de Organizaciones Sociales para la Convivencia, se elaboró el plan de trabajo con su respectivo cronograma anual, se gestionó la articulación interinstitucional para la referenciación de actores estratégicos del Distrito y se desarrolló un mapeo de organizaciones sociales, sistematizado en una base de datos.
</t>
  </si>
  <si>
    <t>N.A.</t>
  </si>
  <si>
    <t>Se evidencia el cumplimiento de las tres actividades programadas en el plan de trabajo correspondientes al segundo trimestre.</t>
  </si>
  <si>
    <t xml:space="preserve">Durante el III trimestre se alcanzó un 70% de avance acumulado, para su cumplimiento se realizaron las siguientes actividades definidas para el periodo: 
1.	Identificación de las iniciativas comunitarias: Durante el tercer trimestre del 2025 se consolidó la identificación de iniciativas ciudadanas en las localidades priorizadas, a partir de las siguientes acciones: El 15 de agosto se realizó reunión técnica con el equipo de Justicia Territorial y la Dirección de Acceso a la Justicia, en la sesión se evidenció la necesidad de realizar una validación técnica de la información registrada en base de datos, con el fin de establecer criterios de inclusión de las iniciativas ciudadanas orientadas a la solución de conflictos y la prevención de violencias en las cinco localidades priorizadas. Posteriormente, a partir de la sistematización de la información resultante, se logró establecer contacto con diversas iniciativas identificadas, con el propósito de avanzar en su reconocimiento, visibilización y fortalecimiento dentro de la estrategia institucional.
Como resultado de este proceso, se identificaron 55 iniciativas distribuidas en las siguientes localidades priorizadas: en Ciudad Bolívar, 17 iniciativas con 131 participantes; en Suba, 11 iniciativas con 152 participantes; en Kennedy, 6 iniciativas con 21 participantes; en Los Mártires, 4 iniciativas con 11 participantes; en Sumapaz, 5 iniciativas con 20 participantes y en Tunjuelito, 12 iniciativas con 197 participantes. Estas iniciativas se enmarcan en diferentes temáticas de trabajo comunitario, entre ellas: ambiental (2), convivencia (11), cultural (9), derechos humanos (1), enfoque diferencial (19), género (1), prevención de violencias (4), religioso (1), resolución de conflictos (2) y otros temas (5). Esta base fue presentada a la Directora de Acceso a la Justicia por medio de correo electrónico el 30 de septiembre.
2. Creación de los laboratorios locales para la convivencia y la resolución de conflictos: Se avanzó en la estrategia de Laboratorios Locales de Justicia, concebidos como escenarios de encuentro que integran expresiones comunitarias de justicia, actores institucionales y ciudadanía.  El día 29 de julio se realizó reunión para definir elementos claves de los laboratorios locales de justicia estableciendo como objetivo principal la construcción de soluciones innovadoras de justicia comunitaria que articulen servicios de justicia a partir de ejercicios de participación ciudadana. El día 25 de septiembre se llevó a cabo una reunión con el equipo de Justicia Territorial, en la cual, se avanzó en la socialización de avances y retroalimentación del modelo operativo de los laboratorios locales de justicia. El documento técnico describe el diseño de la estrategia resaltando el enfoque territorial y comunitario que la orienta, los objetivos generales y específicos, el alcance en las localidades priorizadas, así como los tres momentos metodológicos que la estructuran: diseño del modelo operativo de los laboratorios, conformación y puesta en marcha de los laboratorios en cada territorio, y la activación de los Sistemas Locales de Justicia. El documento también presenta la población objetivo, las acciones pedagógicas y participativas, y los mecanismos de articulación, seguimiento y sostenibilidad, con el propósito de fortalecer la confianza institucional, la convivencia, la transformación pacífica de los conflictos y la prevención de violencias. Este documento fue presentado a la Directora de Acceso a la Justicia en reunión del 29 de septiembre, durante la sesión se revisó la versión final del documento donde se aprobó el mismo, con observaciones de forma. En cumplimiento a los compromisos, el equipo remitió el documento técnico actualizado a la Directora de Acceso a la Justicia el día 30 de septiembre.
3. Puesta en marcha de acciones pedagógicas y formativas: El avance correspondiente al trimestre, se refleja en el cumplimiento de 54 sesiones en los temas de cartografía, gestión de emociones y rutas justicia, en el marco de la estrategia para la estructuración de la Red de Organizaciones Sociales para la Convivencia. En la localidad de Sumapaz se desarrollaron 2 sesiones con el grupo Tunal Alto; en la localidad de Kennedy, 5 sesiones con el grupo número 1; en la localidad de Los Mártires, un total de 10 sesiones con los grupos Casa de Juventud, Consejos de Sabios y Sabias, Líderes Comunitarios y Barriales, y Mujeres ASP, en la localidad de Suba, se llevaron a cabo 30 sesiones con la participación de la Casa LGBTI Laura Weinstein, el grupo Gerencias Sociales, la JAC Amberes, la JAC Cataluña y la JAC Laguito y finalmente en la localidad de Tunjuelito 8 sesiones con el grupo mujeres ASP y con la IED Venecia. Se contó con un total de 720 participantes. 
El avance durante la vigencia 2025 se refleja en el cumplimiento de 9 actividades programadas, en el marco de la estrategia para la estructuración de la Red de Organizaciones Sociales para la Convivencia, se elaboró el plan de trabajo con su respectivo cronograma anual, se gestionó la articulación interinstitucional para la referenciación de actores estratégicos del Distrito, se desarrolló un mapeo de organizaciones sociales, sistematizado en una base de datos, se consolidó la identificación de iniciativas comunitarias en las localidades priorizadas, el diseño metodológico para los laboratorios locales para la convivencia y se dio continuidad a las acciones pedagógicas y formativas en diferentes localidades priorizadas de la ciudad. </t>
  </si>
  <si>
    <t xml:space="preserve">No se presentaron dificultades para la consolidación de las actividades programadas en el trimestre. </t>
  </si>
  <si>
    <t>Se evidencia el avance con las tres actividades contempladas dentro del plan de trabajo para el tercer trimestre, cumpliendo con la programación</t>
  </si>
  <si>
    <t>2. Diseñar e implementar un modelo de relacionamiento con todos los actores de justicia centrado en la gestión de capacidades</t>
  </si>
  <si>
    <t>Número de  Modelos de relacionamiento con todos los actores de justicia centrado en la gestión de capacidades implementado</t>
  </si>
  <si>
    <t>(sumatoria en el avance acumulado del diseño e implementación del modelo/ total actividades programadas del diseño e implementación del modelo)*100</t>
  </si>
  <si>
    <t xml:space="preserve">Modelo de relacionamiento </t>
  </si>
  <si>
    <t>Durante el trimestre se alcanzó un 10% acorde a lo programado, para su  cumplimiento se realizaron las siguientes actividades definidas para el periodo: 
1, Elaborar plan de trabajo (cronograma anual).
Se construyó el plan de trabajo con componentes  y actividades; así como su  peso porcentual ponderado y  columna de seguimiento. Bajo los nuevos lineamientos de la SAJ y con el objeto de articular la acción territorial de la SDSCJ, fue necesario modificar el plan de trabajo definiendo como fecha límite para la aprobación del Acto Administrativo  el 30 de junio de 2025. (Anexo No 1 Plan de Trabajo actividad No 2)
2. Gestión interinstitucional para la referenciación de actores estratégicos de justicia en el Distrito
Se avanzó en reuniones de articulación con el IDPAC (Anexo No 2) con el objeto de complementar el mapeo de actores. Por otra parte, se avanzó en la articulación con la Caja de Vivienda Popular (Anexo No 3), en el marco de la ampliación de las instituciones vinculadas al Sistema Distrital de Justicia.
3- Avance en diseño metodológico de encuesta de necesidades jurídicas con la OAIEE
Se realizó una reunión con la Oficina de Análisis de Información y Estudios Estratégicos -OAIEE que presentó el Documento de Necesidades Jurídicas el cual se  tendrá en cuenta como insumo de diagnóstico para el acto administrativo. (Anexo No 4) 
4. Diseño de instrumento de recolección de información institucional y ciudadana de insumo para la elaboración de diagnósticos de justicia
Se inicio el “Piloto” de aplicación del formulario de “seguimiento a los servicios”, como herramienta orientada a mejorar la atención a la ciudadanía (Anexo No 5). De forma adicional, desde marzo se diseñó e implementó una encuesta a las instituciones inicialmente de Ciudad Bolívar, Mártires, Bosa y posteriormente en Suba, Kennedy y Tunjuelito. (Anexo No 6).</t>
  </si>
  <si>
    <t>Se pudo dar continuidad a las acciones a nivel Distrital y Territorial desde marzo en la medida que se inició el proceso para superar la contingencia de contratación y solo hasta ese momento se recibieron observaciones por parte de la Subsecretaría de Acceso a la Justicia</t>
  </si>
  <si>
    <t xml:space="preserve">Actualizar cronogramas
Mejorar la oportunidad en la retroalimentación por parte de la SAJ </t>
  </si>
  <si>
    <t xml:space="preserve">
Se evidencia el cumplimiento de las 4 actividades programadas para el trimestre dentro  del modelo de relacionamiento que corresponden al 10% de avance</t>
  </si>
  <si>
    <t xml:space="preserve">Durante el trimestre se alcanzó un 40% de avance acumulado, para su cumplimiento se realizaron las siguientes actividades definidas para el periodo: 
1. Aplicación de herramientas cualitativas y cuantitativas para los diagnósticos locales de justicia
En atención a las observaciones realizadas en enero de 2025 por parte de la Subsecretaría de Acceso a la Justicia- SAJ, durante el periodo, desde la DAJ se avanzó en el desarrollo de grupos focales y en la aplicación de encuestas a las instituciones que hacen parte de las Casas de Justicia.
2. Sistematización de información de diagnósticos locales de justicia
Tomando como referencia el desarrollo de grupos focales y en la aplicación de encuestas a las instituciones que hacen parte de las Casas de Justicia, desde la DAJ se realizó la compilación y análisis de dicha información como insumo y complemento a la nueva versión de borrador de decreto que propone mecanismos de articulación entre los niveles distrital y local para la implementación del SDJ y los Sistemas Locales de Justicia.  
3. Elaboración de documento borrador de relacionamiento con actores del Sistema Distrital de Justicia
En el marco de la construcción del documento de relacionamiento, se avanzó en la elaboración de los Acuerdos de Nivel de Servicio – ANS con Instituciones, Actores y Servicios Internos, como un instrumento que define los lineamientos técnicos para: i. La eficiente ejecución y operatividad de las Instituciones, Actores y Servicios del Sistema Distrital de Justicia; 
ii. La coordinación de los recursos logísticos, técnicos y humanos requeridos;  iii. El estableciendo los mecanismos de mejora continua de la calidad de la prestación de servicio 
Los ANS se incorporaron como instrumentos que hacen parte integral de los Convenios Interadministrativos firmados hasta la fecha.
El avance durante la vigencia 2025 se refleja en el cumplimiento de 7 actividades programadas en el plan de trabajo, se avanzó en la gestión interinstitucional para identificar actores clave del sector justicia en el Distrito. En articulación con la OAIEE, se trabajó en el diseño metodológico de la encuesta de necesidades jurídicas y en la construcción de instrumentos para la recolección de información institucional y ciudadana. Además, se aplicaron herramientas cualitativas y cuantitativas a través de grupos focales y encuestas en las Casas de Justicia, cuya información fue sistematizada como insumo para el borrador del decreto. Finalmente, se avanzó en la formulación del documento de relacionamiento, incorporando Acuerdos de Nivel de Servicio en los convenios interadministrativos suscritos.
</t>
  </si>
  <si>
    <t>Se evidencia el cumplimiento de las tres actividades programadas en el plan de trabajo correspondientes al segundo trimestre. 
Con respecto a  las actividades del tercer trimestre, se recomienda tener especial atención sobre la tarea relacionada con la "Expedición acto administrativo de Sistema Distrital de Justicia" dada la complejidad de gestión y tiempos que puede representar emitir dicho acto administrativo con el fin de que mantener el cumplimiento del plan de trabajo y se conlcuya de manera exitosa el modelo de relacionamiento.</t>
  </si>
  <si>
    <t>Durante el trimestre se alcanzó un 70% de avance acumulado. En seguimiento interno DAJ a la programación del plan de trabajo del III y IV trimestre, teniendo en cuenta el rezago en el proceso de revisión de la SAJ sobre el proyecto Decreto del Sistema Distrital de Justicia, se realizó la actualización al plan de trabajo interno que busca garantizar el cumplimiento de los compromisos del modelo y fue aprobado por la Dirección de Acceso a la Justicia. A continuación, se presenta el reporte de las actividades reprogramadas para este periodo: 
1. Construcción de la hoja de ruta y del cronograma del proceso para la formulación interinstitucional del Plan de Acción del Sistema Distrital de Justicia: Se avanzó en la construcción y socialización de un documento de plan de trabajo de articulación con Instituciones de Justicia, priorizando aquellas con las que existen convenios interadministrativos, con el objetivo de construir colectivamente el Plan de Acción del Sistema. En estos espacios técnicos se recopilaron recomendaciones de los actores sobre la operación del Sistema. Durante septiembre, se desarrollaron los siguientes encuentros: Secretaría Distrital de Gobierno (16 de septiembre), Secretaría de la Mujer (19 de septiembre), Fiscalía General de la Nación (24 de septiembre), Alta Consejería de Víctimas (24 de septiembre), ICBF (25 de septiembre) y Secretaría Distrital de Integración Social (26 de septiembre). El documento está compuesto por cuatro fases para la formulación del plan de acción del Sistema como complemento al proceso del Decreto. 
2. Actualización del acto administrativo de Sistema Distrital de Justicia de acuerdo a las observaciones de la Subsecretaría de Acceso a la Justicia y a la Dirección Jurídica y Contractual: En el marco del proceso de revisión institucional interna del proyecto de Decreto para la formalización del Sistema Distrital de Justicia. El 22 de septiembre de 2025, la SAJ envió una versión ajustada del Decreto. Posteriormente, el 24 de septiembre se realizó una reunión con la asesora designada por la SAJ, en la cual, se revisaron las observaciones relacionadas con contenidos específicos del documento y los ajustes efectuados, llegando a consensos a través de reuniones internas. El día 30 de septiembre de 2025, la DAJ radicó el Memorando 3-2025-38395 ante la Dirección Jurídica y Contractual de la SDSCJ, mediante, el cual, se remitió oficialmente el proyecto de Decreto “Por medio del cual se formaliza el Sistema Distrital de Justicia y se dictan otras disposiciones”. El proyecto de Decreto formaliza el Sistema Distrital de Justicia en Bogotá, D.C., definiendo su estructura institucional y modelo de operación para articular actores, instituciones, rutas y protocolos que garanticen el acceso a la justicia formal, no formal y comunitaria. 
3. Elaboración de informe de avance del proceso de construcción interinstitucional del Plan de Acción del Sistema Distrital de Justicia: Durante el tercer trimestre de 2025 se avanzó en la elaboración del informe técnico del proceso interinstitucional de construcción del Plan de Acción del Sistema Distrital de Justicia (SDJ), consolidando los avances metodológicos, conceptuales y de articulación desarrollados entre julio y septiembre. En este periodo se finalizó la fase de planeación y alistamiento institucional (100%) y se alcanzó un 40% de avance general en la fase de formulación de los planes de acción institucionales, mediante la realización de mesas técnicas y reuniones bilaterales con las entidades que integrarán el SDJ. Asimismo, el informe incorpora la actualización conceptual del Sistema, la definición de los ejes estratégicos del Plan de Acción y un progreso del 60% en la construcción del Anexo Técnico del Modelo de Relacionamiento, documento orientador que establece los mecanismos de coordinación entre la justicia formal, no formal y comunitaria en el Distrito, actualmente en revisión técnica por parte de la Dirección de Acceso a la Justicia.
El avance durante la vigencia 2025 se refleja en el cumplimiento de 10 actividades programadas en el plan de trabajo, se avanzó en la gestión interinstitucional para identificar actores clave del sector justicia en el Distrito. En articulación con la OAIEE, se trabajó en el diseño metodológico de la encuesta de necesidades jurídicas y en la construcción de instrumentos para la recolección de información institucional y ciudadana. Además, se aplicaron herramientas cualitativas y cuantitativas a través de grupos focales y encuestas en las Casas de Justicia, se avanzó en la formulación del documento de relacionamiento, incorporando Acuerdos de Nivel de Servicio en los convenios interadministrativos suscritos. Finalmente, se avanzó articulación con Instituciones de Justicia, la radicación del proyecto de Decreto ante la Direción Jurídica y Contractual y se elaboró informe del Plan de Acción del Sistema Distrital de Justicia.</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</si>
  <si>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</si>
  <si>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</si>
  <si>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(sumatoria en el avance acumulado de actividades del modelo / total actividadesdel modelo)*100</t>
  </si>
  <si>
    <t>Modelo de atención en casas de justicia</t>
  </si>
  <si>
    <r>
      <rPr>
        <sz val="11"/>
        <color rgb="FF000000"/>
        <rFont val="Arial"/>
        <family val="2"/>
      </rPr>
      <t xml:space="preserve">Durante el trimestre se alcanzó un 8%  DEL 10% programado, pues de las tres actividades planteadas para se completaron dos (2); la tercera sobre la definición de la estrategia llegó al 2%, pues se tiene el diagnóstico, pero no se terminó la estrategia de fortalecimiento. Se debe completar en el siguiente trimestre. 
</t>
    </r>
    <r>
      <rPr>
        <b/>
        <sz val="11"/>
        <color rgb="FF000000"/>
        <rFont val="Arial"/>
        <family val="2"/>
      </rPr>
      <t xml:space="preserve">1, Elaborar plan de trabajo (cronograma anual)
</t>
    </r>
    <r>
      <rPr>
        <sz val="11"/>
        <color rgb="FF000000"/>
        <rFont val="Arial"/>
        <family val="2"/>
      </rPr>
      <t xml:space="preserve">Se construyó el plan de trabajo con componentes y actividades; así como su  peso porcentual ponderado y  columna de seguimiento. (Anexo No 1 Plan de Trabajo actividad No 3).
</t>
    </r>
    <r>
      <rPr>
        <b/>
        <sz val="11"/>
        <color rgb="FF000000"/>
        <rFont val="Arial"/>
        <family val="2"/>
      </rPr>
      <t xml:space="preserve">2. Definición de estrategia de rediseño de las Unidades Móviles de Justicia.
</t>
    </r>
    <r>
      <rPr>
        <sz val="11"/>
        <color rgb="FF000000"/>
        <rFont val="Arial"/>
        <family val="2"/>
      </rPr>
      <t xml:space="preserve">
Se avanzó en el rediseño de la estrategia de Unidades Móviles de Justicia en la reorganización de los tipos de atención. (Anexo No 2).
</t>
    </r>
    <r>
      <rPr>
        <b/>
        <sz val="11"/>
        <color rgb="FF000000"/>
        <rFont val="Arial"/>
        <family val="2"/>
      </rPr>
      <t xml:space="preserve">3. Definición de estrategia de fortalecimiento a la atención y seguimiento a casos en Casas de Justicia
</t>
    </r>
    <r>
      <rPr>
        <sz val="11"/>
        <color rgb="FF000000"/>
        <rFont val="Arial"/>
        <family val="2"/>
      </rPr>
      <t xml:space="preserve">
Se avanzó en la presentación del diagnóstico y la nueva estrategia de atención en  Casas de Justicia  pero no se definió la estrategia en los detalles, toda vez que por procesos contractuales se priorizó la atención a la ciudadanía en Casas de Justicia, se proyecta la terminación de la activdad en el siguiente trimestre. (Anexo No 3)</t>
    </r>
  </si>
  <si>
    <t xml:space="preserve">Durante el trimestre el proceso de contratación provocó que no se contará con los perfiles pertinentes para avanzar según lo programado en todas las actividades definidas </t>
  </si>
  <si>
    <t xml:space="preserve">Ajustar tiempos en el plan de trabajo </t>
  </si>
  <si>
    <t>egún el cronograma del modelo de atención, se evidencia el avance de 2 de las 3 actividades programadas. De acuerdo con el peso porcentual establecido para cada una de ellas, el avance registrado es del 6%.</t>
  </si>
  <si>
    <t>Durante el trimestre se alcanzó un 40% de avance acumulado, para su cumplimiento se realizaron las siguientes actividades definidas para el periodo: 
1. Definición de estrategia de atención a casos de feminicidio en Casas de Justicia y CTP en el marco de las alertas tempranas. 
Durante el trimestre se avanzó en el diseño y formulación de estrategia para atención de posibles casos de feminicidio en Casas de Justicia y en CTP, la proyección se realizó con presentaciones remitidas a la directora y a partir de esta se realizaron documentos que desarrollan cada estrategia.
Para el caso de Casas Justicia, se formuló la Alerta Naranja como un componente del sistema de información SIDIJUS, que permite identificar a las mujeres en algún nivel de riesgo de feminicidio (extremo, grave, moderado y variable) que fueron valoradas por el Instituto Nacional de Medicina Legal y Ciencias Forenses y asisten a las 16 Casas de Justicia del distrito, la cual se socializó a directora y está en implementación.
Para el CTP se proyectó estrategia y está en pilotaje una ruta de atención a mujeres víctimas de violencias basadas en género dirigida a las personas que son trasladadas al CTP, tanto para el agresor como para víctima. Se realizó presentación de estrategia de abordaje y se proyectó en un documento con la activación de la ruta donde se establece el abordaje y la remisión a las entidades competentes para la atención integral.
2. Frente al diseño del modelo de atención en Casas de Justicia en el Marco del Sistema Distrital de Justicia, en el mes de junio se realizaron mesas de trabajo internas con las diferentes líneas y estrategias de la dirección, así mismo, se avanzó en la proyección del documento borrador del Modelo De Modernización De Las Casas De Justicia De Bogotá: Hacia Un Modelo De Acceso A La Justicia Más Cercano, Efectivo E Integral, el cual fue enviado a la directora para su revisión.
3. Adopción de nuevos convenios y alianzas interinstitucionales para la operación en Casas de Justicia. Durante este trimestre se realizó el trámite de proyección y suscripción de nuevos convenios interadministrativos con el fin de mantener la operación en Casas de Justicia de las siguientes entidades: Secretaría Distrital de la Mujer, Secretaría de Gobierno, Fiscalía General de la Nación, ICBF. Los cuales rigen a partir del 1 de julio.
4. Ajuste y creación de documentos MIPG asociados al nuevo modelo de operación. Durante el mes de mayo se actualizaron los procedimientos PD-AJ-10 “Procedimiento atención de usuarios en las Casas de Justicia de Bogotá” y PD-AJ-12 “Procedimiento operación de las Casas de Justicia de Bogotá”.
El avance durante la vigencia 2025 se refleja en el cumplimiento de 7 actividades programadas en el plan de trabajo, se avanzó en la formulación de estrategias estrategia de rediseño de las Unidades Móviles de Justicia,  atención a posibles casos de feminicidio mediante la implementación de la Alerta Naranja en el sistema SIDIJUS y la proyección de una ruta piloto de atención en el CTP.  Asi mismo, se proyectó el borrador del documento “Modelo de Modernización de las Casas de Justicia de Bogotá”. Se suscribieron nuevos convenios interadministrativos con entidades clave como la Secretaría de la Mujer, Secretaría de Gobierno, Fiscalía e ICBF, y se ajustaron los procedimientos PD-AJ-10 y PD-AJ-12 del MIPG, alineándolos con el nuevo modelo operativo de la DAJ.</t>
  </si>
  <si>
    <t>Se evidenció el cumplimiento de las tres actividades programadas en el plan de trabajo correspondientes al segundo trimestre, así como la ejecución de la actividad pendiente del primer trimestre. Con lo anterior  se  da cumplimiento a lo programado con corte al segundo trimestre, conforme a lo establecido en el cronograma.</t>
  </si>
  <si>
    <t xml:space="preserve">Durante el trimestre se alcanzó un 70% de avance acumulado, para su cumplimiento se realizaron las siguientes actividades definidas para el periodo: 
1. Sesiones y capacitaciones del modelo de operación de Casas de Justicia:
En el mes de septiembre se realizó capacitación del Modelo de Oferta y Servicios de las Casas de Justicia a los servidores públicos de la Dirección de Acceso a la Justicia dirigido a los roles de la Dirección: (Referentes de Casas de Justicia, CRI, receptores de denuncia, recepcionistas, UMC, facilitadores), en esta capacitación se presentó el contenido y desarrollo del modelo de operación. Se precisó que no se trata de un modelo nuevo ni de un cambio en los roles, sino de un refuerzo en la comprensión y aplicación del marco operativo existente, que integra justicia formal, no formal y comunitaria, así como las proyecciones futuras. En cuanto a fortalecimiento de los servicios las casas, relacionamiento y operación de otras entidades en las casas, rutas de atención, instrumento de seguimiento, reportes a través de SIDIJUS, justicia formal y no formal ofertado en las Casas de Justicia unidades de mediación, centros distritales de resolución de conflictos, Programa distrital de justicia en equidad, y fortalecimiento de los equipos que conforman las Casas de Justicia. Esta actividad se realizó en el marco de la reunión de seguimiento bimensual de la DAJ.  
En el marco de la operación e implementación del Modelo de atención de Casas de Justicia, en el mes de agosto se realizaron tres jornadas de capacitación dirigidas al personal de atención, impactando a un total de 99 personas. Estas capacitaciones se enfocaron en fortalecer las competencias de las entidades con las que se tienen convenios (Comisarías de Familia, Fiscalía e ICBF) y en la socialización de las rutas de conflictividades actualizadas en el marco del Modelo de atención. Las temáticas abordadas incluyeron: violencia intrafamiliar, delitos, alimentos, violencia sexual, la ruta integral para mujeres víctimas, Alerta Naranja y la atención a Niños, Niñas y Adolescentes (NNA).
2. Operación y seguimiento del modelo de atención: Se avanzó en la consolidación del Documento del Modelo, su contenido estructura la operación actual de las Casas de Justicia, así como su proceso de fortalecimiento. En el marco del seguimiento, durante agosto se realizaron sesiones con los referentes de las Casas de Justicia para la revisión de los formatos de informes de operación. En el mes de septiembre se llevó a cabo un encuentro con el equipo multidisciplinario encargado de los servicios, con el fin de validar el contenido del modelo de atención y las rutas de atención en el marco del funcionamiento de las Casas de Justicia. Esta revisión incluyó tanto las rutas ya implementadas como la identificación de aquellas que deben desarrollarse para atender las conflictividades más recurrentes entre la ciudadanía, además de disposiciones para la transversalización de enfoques. Asimismo, se efectuó una sesión específica con los referentes de los enfoques Afro y Rrom, con el objetivo de definir las rutas correspondientes e incorporarlas al modelo de atención.
3. Diseño e implementación de nuevas rutas de acceso a la justicia en Casas de Justicia: Durante el tercer trimestre se avanzó en la priorización de la respuesta a las conflictividades ciudadanas más recurrentes y la transversalización de enfoques diferenciales. El 26 de septiembre de 2025, se realizó reunión de seguimiento entre la Directora de la DAJ y el equipo técnico permitió revisar los avances de consolidación e implementación de rutas de acceso a la justicia. Durante la sesión se abordó principalmente los avances en las siguientes rutas: Alerta naranja en el marco de prevención del feminicidio, avances en la implementación de enfoque diferencial comunidades negras y Afro en la atención de Casas de Justicia, así como la relacionada con ruta de atención a víctimas de conflicto armado. Estas rutas fueron revisadas bajo criterios de articulación técnica, pertinencia territorial y enfoque diferencial, acordándose avanzar en su socialización en territorio con relación a los flujos de atención y responsabilidades institucionales, con el fin de fortalecer la efectividad del SDJ y la coordinación intersectorial en el Distrito.
El avance durante la vigencia 2025 se refleja en el cumplimiento de 10 actividades programadas en el plan de trabajo, se avanzó en la formulación de estrategias estrategia de rediseño de las Unidades Móviles de Justicia, atención a posibles casos de feminicidio mediante la implementación de la Alerta Naranja en el sistema SIDIJUS y la proyección de una ruta piloto de atención en el CTP, se suscribieron nuevos convenios interadministrativos con entidades. Finalmente, avances en el seguimiento y consolidación del modelo de operación de Casas de Justicia, avance en el diseño de nuevas rutas de acceso a la justicia en Casas de Justicia.
</t>
  </si>
  <si>
    <t>1.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</si>
  <si>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</si>
  <si>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Sumatoria de informes realizados en el periodo</t>
  </si>
  <si>
    <t>Informe de gestión</t>
  </si>
  <si>
    <t>Informe</t>
  </si>
  <si>
    <t>Se elaboró un informe sobre la gestión de la articulación con las autoridades en el marco de la implementación del Programa Distrital de Justicia Juvenil Restaurativa (PDJJR), el Programa para la Atención y Prevención de la Agresión Sexual (PASOS) y el Programa de Seguimiento Judicial al Tratamiento de Drogas (PSJTD), durante el primer trimestre de 2025.</t>
  </si>
  <si>
    <t xml:space="preserve">No se presentan </t>
  </si>
  <si>
    <t>Se observa un documento denominado "Reporte Actividad 1 POA - Primer trimestre 2025", según  la información remitida por la DRPA  corresponde al informe de gestión de la articulación con lo que se cumple con la actividad programada. No obstante, se insta a dicha dirección a revisar el alcance del documento frente a su finalidad, en el sentido de que no sea un informe con destino al POA sino que tenga una utilidad superior.</t>
  </si>
  <si>
    <t xml:space="preserve">Durante el segundo trimestre de 2025, se realizó una reunión para acordar la estructura del informe, tras lo cual se elaboró un (1) informe trimestral requerido sobre la gestión de articulación con las autoridades para el ingreso de casos a los programas de la Dirección. Este reporte describe la articulación con las entidades del SRPA (ICBF, Fiscalía, Rama Judicial y Defensoría del Pueblo), así como con las instancias del Sistema de Justicia para Adultos; se incluye la gestión específica desarrollada para cada programa —PASOS, PDJJR, PSJTD y PDJRA, así como las jornadas de socialización efectuadas. Finalmente se hace referencia a la alerta identificada. </t>
  </si>
  <si>
    <t xml:space="preserve">Se verificó la elaboración del informe conforme a la programación establecida, así como la retroalimentación realizada por el Director de Responsabilidad Penal Adolescente, lo cual evidencia el desarrollo de la actividad.
</t>
  </si>
  <si>
    <t>Durante el tercer trimestre de 2025, se elaboró un (1) informe sobre la gestión de articulación con las autoridades para el ingreso de casos a los programas de la Dirección. Este reporte describe la articulación con las entidades del SRPA. En agosto de 2025, se prorrogó el Convenio 1602-2023 entre la Fiscalía General de la Nación y la  Secretaría Distrital de Seguridad, Convivencia y Justicia, mediante el cual se reconoce al Programa 
Distrital de Justicia Restaurativa como una estrategia de mediación penal.
Gracias a la articulación entre la Dirección de Responsabilidad Penal para Adolescentes y las  distintas autoridades competentes, se ha logrado brindar atención integral tanto a víctimas como  a ofensores, en el marco de los mecanismos de Justicia Restaurativa. Asimismo, se ha establecido  un acompañamiento especializado para víctimas en situación de riesgo.</t>
  </si>
  <si>
    <t>Se envdencia la elaboración del documento conforme a la programación del trimestre</t>
  </si>
  <si>
    <t>2. 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</si>
  <si>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</si>
  <si>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(sumatoria de fases diseñadas / Total fases del plan)*100</t>
  </si>
  <si>
    <t>Modelo de atención</t>
  </si>
  <si>
    <t>Documento</t>
  </si>
  <si>
    <t>Teniendo en cuenta la primera fase establecida para la elaboración del Modelo de Atención para el Programa que acompaña las sanciones privativas y no privativas de la libertad en el marco del Sistema de Responsabilidad Penal para Adolescentes, durante este período se consolidó el primer borrador, el cual fue revisado con el director y, a partir de su retroalimentación, se consolidó una versión ajustada.</t>
  </si>
  <si>
    <t>"Se evidencia el avance en la construcción del modelo conforme a la actividad propuesta dentro del plan de trabajo para el primer trimestre, alcanzando el 15%</t>
  </si>
  <si>
    <t xml:space="preserve">Se completó la formulación del modelo de atención del Programa Distrital “Travesía Restaurativa”, diseñado para acompañar las sanciones impuestas por las autoridades del SRPA a adolescentes y jóvenes involucrados en conductas delictivas en la ciudad. El modelo establece una orientación clara en torno a cuatro modalidades de sanciones no privativas: libertad asistida y/o vigilada, prestación de servicios a la comunidad, reglas de conducta e internación en medio semicerrado. 
A partir de este modelo, se consolidaron los Proyectos de Atención Institucional, los cuales permitirán operacionalizar la atención según cada modalidad:
•	Anexo 1. Proyecto de Atención Institucional: Programa Distrital de Atención a las Sanciones No Privativas de la Libertad en el SRPA
•	Anexo 2. Proyecto de Atención Institucional: Programa Distrital de Atención a las Sanciones Privativas de la Libertad en el SRPA – CAE Preegreso
Igualmente, se adjunta el acta correspondiente a la reunión en la que el Director aprobó formalmente el modelo.
</t>
  </si>
  <si>
    <t>Se evidencia el cumplimiento de la actividad conforme a la programación del trimestre</t>
  </si>
  <si>
    <t>Durante el tercer trimestre de 2025 en la DRPA se construyeron instructivos de las sanciones privativas y no privativas de la libertad del Programa Distrital de Sanciones con línea técnica para operación de dichas sanciones desde el enfoque restaurativo, pedagógico y diferencial, aportando a la inclusión productiva y a la prevención de la reincidencia.
Se anexan los siguientes documentos:
INSTRUCTIVO CAE PRE-EGRESO 
INSTRUCTIVO SANCION INTERNACIÓN EN MEDIO SEMICERRADO
INSTRUCTIVO SANCION LIBERTAD ASISTIDA Y VIGILADA
INSTRUCTIVO SANCION PRESTACIÓN DE SERVICIOS A LA COMUNIDAD
INSTRUCTIVO SANCION REGLAS DE CONDUCTA</t>
  </si>
  <si>
    <t xml:space="preserve">Se evidencia la elaboración del documento correspondiente.
Se recomienda que  para el proximo trimestre, los instructivos se encuentre aprobados dentro del istema de Gestión de la Calidad -Portal MIPG-. Tener en cuenta los requisitos establecidos para  este tipo documental. </t>
  </si>
  <si>
    <t>3. Realizar jornadas de socialización de los programas de la Dirección con los actores y/o autoridades del SRPA</t>
  </si>
  <si>
    <t>Número de Jornadas de socialización con actores y/o autoridades del SRPA realizadas</t>
  </si>
  <si>
    <t>Sumatoria de jornadas realizados en el periodo</t>
  </si>
  <si>
    <t>Jornadas de socialización</t>
  </si>
  <si>
    <t>Actas de reunión, Listado de asistencia</t>
  </si>
  <si>
    <t xml:space="preserve">En el primer trimestre de 2025, se llevó a cabo una jornada de socialización con el Grupo del SRPA del ICBF respecto a los programas de Justicia Restaurativa que gestiona la Dirección de Responsabilidad Penal Adolescente de la Secretaría de Seguridad, Convivencia y Justicia. </t>
  </si>
  <si>
    <t>Se evidencia la realización de la jornada de socialización de los programas de la Dirección  de Responsabilidad penal adolescente conforme a lo programado para el trimestre</t>
  </si>
  <si>
    <t xml:space="preserve">Durante el segundo trimestre de 2025 se llevó a cabo una (1) jornada de socialización con las asistentes sociales de los juzgados de conocimiento del Sistema de Responsabilidad Penal para Adolescentes. Este espacio tuvo como propósito fortalecer la articulación interinstitucional para la remisión efectiva de adolescentes, víctimas y sus redes de apoyo hacia los programas de la DRPA. </t>
  </si>
  <si>
    <t>Se evidencia la realización de la jornada progamada para el segundo trimestre</t>
  </si>
  <si>
    <t>Durante el tercer trimestre de 2025 se llevaron a cabo jornadas con la Delegación del Huila, los jueces del SRPA en Bogotá y la Secretaría de Seguridad y Justicia de Cali (22 y 23 de septiembre), se compartió la experiencia de Bogotá en la implementación de la justicia juvenil restaurativa, a través de la presentación de los programas del Programa Distrital de Justicia Restaurativa, visitas a sus sedes y diálogos con coordinadores y equipos de atención, además de fortalecer la articulación interinstitucional para la remisión de adolescentes, víctimas y sus redes de apoyo.</t>
  </si>
  <si>
    <t>Se evidenció la realización de la jornada mediante las listas de asistencia y el informe presentado conforme a la programacion del trimestre</t>
  </si>
  <si>
    <t>1. Brindar el servicio de atención en salud primaria (medicina general y odontología general de primer nivel) a las Personas Privadas de la Libertad de la Cárcel Distrital</t>
  </si>
  <si>
    <t xml:space="preserve">Porcentaje de Servicios de salud primaria brindados a las PPL de la Cárcel Distrital
</t>
  </si>
  <si>
    <t>(sumatoria de servicios de atención en salud primaria (medicina general y odontología general de primer nivel) prestados a las personas privadas de la libertad en la Cárcel Distrital en la vigencia / sumatoria de los servicios solicitados de atención en salud primaria (medicina general y odontología general de primer nivel) por las personas privadas de la libertad en la vigencia) * 100</t>
  </si>
  <si>
    <t>Servicios de atención primaria en medicina y odontología general de primer nivel</t>
  </si>
  <si>
    <t>Informe de Salud, junto con un archivo Excel que detalla los servicios y atenciones prestadas a las personas privadas de la libertad y los RIPS que respaldan la base de datos.</t>
  </si>
  <si>
    <t>Para el primer trimestre se presentaron un total de 1.016 solicitudes de servicios de odontología y medicina general, que fueron viables, es decir, que entre el anterior servicio prestado a las PPL y la solicitud haya transcurrido al menos un mes.
Se prestaron un total de 1.016 servicios de salud en odontología y medicina general de manera oportuna, es decir que entre la solicitud y el servicio transcurrieron 12 o menos dias.
Así las cosas, se dió un cumplimiento a cabalidad de las solicitudes adelantadas por las PPL</t>
  </si>
  <si>
    <t>Para realizar las atenciones no se presentan dificultades, sin embargo, para la generación del dato resulta complejo en razón a que los registros de RIPS deben ser contados uno a uno y es una labor desgastante, adicional que escanear todos los RIPS demanda de un mayor plazo al establecido para la entrega (en específico para el último mes del trimestre)
Se ajusta la información en el 3er corte</t>
  </si>
  <si>
    <t>Se va a solicitar el cambio de actividad o de evidencia de la actividad</t>
  </si>
  <si>
    <t xml:space="preserve">
Teniendo en cuenta el plan de mejoramiento producto de la observación de la Oficina de Control Interno, la dependencia procedió a subsanar la información del primer trimestre, por tanto se  atualiza la observación de Monitoreo y se confirma cumplida la actividad de manera extemporanea.
Observación  original: Se evidenció la existencia de registros de atención consignados en las planillas de citas lo que da cuenta de la prestación de los servicios de salud primaria que se presta a los PPL. No obstante, no se cuenta con claridad respecto a si el total de atenciones reportadas corresponde al número de servicios prestados o al número de personas atendidas.
Es importante recordar que tanto la actividad como el indicador reflejan el número de atenciones y no la cantidad de Personas Privadas de la Libertad (PPL), conforme a lo discutido en mesas técnicas previas a la formulación del indicador.
Adicionalmente, en consideración a la fórmula del indicador, se debe garantizar la inclusión del denominador, dado que actualmente solo se reportan los datos del numerador sin contar con la referencia del denominador (servicios solicitados por las PPL) que permita el cálculo del resultado. Cabe señalar que esta misma situación se presentó en el año 2024 en relación con algunos de los indicadores del POA de la Dirección de la Cárcel.
Se reitera la recomendación de revisar los criterios establecidos en la Guía para la formulación y seguimiento al POA a fin de fortalecer la precisión en la medición del indicador.
En consecuencia, y dado que no se recibieron aclaraciones ni ajustes por parte de la Dirección de la Cárcel Distrital, no es posible calcular el indicador, por lo que la actividad no se considera cumplida.
 </t>
  </si>
  <si>
    <t>Para el 2do trimestre de 2025 en la Cárcel las PPL se presentaron 1.176 solicitudes de servicios de salud por parte de las PPL viables, es decir, estas son las que cumplieron con la condición que entre el anterior servicio prestado y la nueva solicitud transcurrió por lo menos un mes.
Dentro de los servicios ejecutados fueron 1.176, los cuales en su totalidad se prestaron dentro del término de tiempo establecido el cual es de 12 dias o menos entre la solicitud y la prestación del servicio.</t>
  </si>
  <si>
    <t xml:space="preserve">Generar los reportes representa un alto desgaste administrativo
Se manejan diversas bases de datos separadas por profesionales que prestan la atención, los meses y la tipología de servicio
El proceso no se ha automatizaddo es muy manual porque se requiere que haya un soporte (firma de la PPL) de prestación del servicio
La consolidación de bases de datos ha pasado por diferentes personas por lo que no se unifican metodologías
Las bases de datos de los RIPS versus las bases de datos de las solicitudes de las PPL presentan diferencias
Teniendo en cuenta que no se tuvo contrato vigente desde el 11 de junio hasta el 30 de junio, no se puden reportar los servicios, ni se van a cobrar, a pesar que sí se mantuvieron en ejecución todos los servicios de salud para las PPL 
Se ajusta la información en el 3er trimestre
</t>
  </si>
  <si>
    <t>Se ajustaron las evidencias o soportes a partir del 2do trimestre, aunque sin embargo la cuenta es dispendiosa.
Definir un informe estadístico con la información consolidada, con las firmas de los profesionales de la Cárcel Distrital y del Contratista prestador de los servicios, donde la información se consolide y sea fácil de identificar, analizar y establecer.</t>
  </si>
  <si>
    <t xml:space="preserve">Con base en los soportes documentales aportados por la dependencia, se pudo verificar el número de atenciones realizadas frente al total de solicitudes recibidas durante el periodo evaluado. Como resultado, se identificó un rezago del 2% en la atención, lo cual indica un leve desfase respecto a la meta establecida.
</t>
  </si>
  <si>
    <t>Para el 3er trimestre, se dispone de la información de los RIPS de manera digitalizada de este trimestre y los trimestres anteriores, estos últimos se actualizan en las carpetas correspondientes
Para el 3er trimestre se solicitaron por parte de las PPL 1.458 servicios viables, estos son los que entre el último servicio brindado y la nueva solicitud transcurrieron como mínimo 30 dias.
Se brindó la totalidad de los servicicios viables en un tiempo igual o menor a 12 dias, cumpliendo con la condicion del servicio, lo que mantiene el estándar de cumplimiento a lo largo de toda la vigencia.</t>
  </si>
  <si>
    <t>Se vió la necesidad de ajustar los datos de los trimestres 1 y 2</t>
  </si>
  <si>
    <t>Se adelantó la corrección y disposición de las evidencias revisadas y ajustadas por el área de salud</t>
  </si>
  <si>
    <t>Se evidencia la prestación de los servicios de salud conforme a las solicitudes recibidas</t>
  </si>
  <si>
    <t>2. Ejecutar requisas generales dentro de la Cárcel Distrital por parte del Cuerpo de Custodia y Vigilancia para detectar elementos prohibidos dentro de los pabellones</t>
  </si>
  <si>
    <t>Porcentaje de cumplimiento en  requisas generales  en la Cárcel Distrital en atención a las necesidades</t>
  </si>
  <si>
    <t>(Sumatoria de requisas generales en el (los) pabellones(s) realizadas por el Cuerpo de Custodia y Vigilancia en el trimestre / Sumatoria de requisas generales programadas a los pabellones por el Cuerpo de Custodia y Vigilancia en el trimestre) *100</t>
  </si>
  <si>
    <t>Requisas dentro de la cárcel</t>
  </si>
  <si>
    <t>Informes mensuales del cuerpo de custodia y vigilancia
Acta de reunión donde se definen la cantidad de requisas a realizar mensualmente</t>
  </si>
  <si>
    <t>Se programaron un total de nueve (9) requisas y se realizaron en cada uno de los meses, en las requisas se identificaron diferentes tipologías de elementos prohibidos, entre las cuales se encuentran SPA, armas de fabricación artesanal, equipos de comunicaciones, accesorios y baterías.</t>
  </si>
  <si>
    <t>Resistencia a las inspecciones con el apoyo de Body Scan en el personal que se desempeña dentro del reclusorio</t>
  </si>
  <si>
    <t>Orden de la Directora para que se haga uso del equipo de apoyo cuando la guardia lo considere necesario.</t>
  </si>
  <si>
    <t xml:space="preserve">Se evidencia la realización de las 9 requisas acordadas  en cada reunión mensual del trimestre con lo que se cumple con el 100% de la actividad. Como recomendación de forma, se solicita que para todas las actas se resalte dentro del documento el número de requisas acordadas tal y como se hizo con el acta del mes de febrero, lo que facilita la facilitar la revisión.
</t>
  </si>
  <si>
    <t>Durante el 2do trimestre de 2025 se planearon y ejecutaron a cabalidad las requisas dentro del establecimiento carcelario, un total de 14, en las cuales 4 fueron en abril, 7 en mayo y 3 en junio.
Se continúan detectado varios elementos prohibidos dentro de los cuales se encuentran SPA, elementos y accesorios de telecomunicaciones, armas cortopunzantes de fabricación artesanal, entre otras.</t>
  </si>
  <si>
    <t>El comportamiento de las PPL, han requerido de mayor atención para el control de riñas y disturbios al interior de los pabellones, lo que demanda de mayor atención por parte del Cuerpo de Custodia y Vigilancia</t>
  </si>
  <si>
    <t>Mantener bajo control las PPL y cumplir con las requisas a los pabellones
Implementar medidas Incontinentti
Limitar las visitas</t>
  </si>
  <si>
    <t>Se evidencia la realización de las 14 requisisas programadas conforme a los informes del cuerpo de custodia.</t>
  </si>
  <si>
    <t>Para el 3er trimestre se planearon y ejecutaron requisas mensualmente, en el mes de julio 7, en el mes de agosto 5 y en el mes de septiembre 8, este último ha sido el mes con mayor cantidad de requisas, dando un total acumulado para el trimestre de 20.
Las requisas son ordenadas de acuerdo al comportamiento de las PPL y a las condiciones de seguridad interna y externas
En las requisas adelantadas por el Cuerpo de Custodia y Vigilancia se encuentran diferentes elementos que no están permitidos, los cuales son SPA, elementos cortopunzantes de elaboración artesanal, dispositivos y accesorios electrónicos.</t>
  </si>
  <si>
    <t>No Aplica</t>
  </si>
  <si>
    <t>Se evidencia la realización de las requisas  programadas</t>
  </si>
  <si>
    <t xml:space="preserve">1. Brindar el servicio de atención en salud primaria (medicina general, odontología general y psicología de primer nivel) a las Personas Privadas de la Libertad del Centro Especial de Reclusión (CER).
</t>
  </si>
  <si>
    <t>Porcentaje de servicios de salud primaria brindados a las PPL del Centro Especial de Reclusión (CER).</t>
  </si>
  <si>
    <t xml:space="preserve">
(Sumatoria de servicios prestados a las Personas Privadas de la Libertad atendidas  en salud primaria del CER acumuladas en el año / Sumatoria de solicitudes de servicios primarios de salud de las personas Privadas de la Libertad acumuladas) *100 </t>
  </si>
  <si>
    <t>Servicios de atención en salud primaria</t>
  </si>
  <si>
    <t xml:space="preserve">
Registro Individual de Prestación de servicios de Salud - RIPS
Informe de Salud</t>
  </si>
  <si>
    <t xml:space="preserve">Se realiza ajuste en la descripción para este trimestre. Lo anterior, en el marco de una acción de mejoramiento.
Durante el primer trimestre de 2025, se brindaron un total de 36 servicios de salud primaria a las Personas Privadas de la Libertad (PPL) del Centro Especial de Reclusión – CER, distribuidos de la siguiente manera: enero (28 servicios), febrero (0 servicios) y marzo (8 servicios), según los Registros Individuales de Prestación de Servicios de Salud (RIPS) reportados por la USS Subred Centro Oriente. Estos servicios corresponden exclusivamente a consultas solicitadas por las PPL en medicina general y odontología, dado que no se contempla atención psicológica en el contrato actual. </t>
  </si>
  <si>
    <t>No se presentan dificultades</t>
  </si>
  <si>
    <t xml:space="preserve">Se evidencia un porcentaje de cumplimiento superior al 100% de servicios prestados, comportamiento que está explicado en el resultado cualitativo. </t>
  </si>
  <si>
    <t>Durante el segundo trimestre de 2025, se brindaron un total de 93 servicios de salud primaria a las Personas Privadas de la Libertad (PPL) del Centro Especial de Reclusión – CER, distribuidos de la siguiente manera: abril (17 servicios), mayo (48 servicios) y junio (28 servicios), según los Registros Individuales de Prestación de Servicios de Salud (RIPS) reportados por la USS Subred Centro Oriente. Estos servicios corresponden exclusivamente a consultas solicitadas por las PPL en medicina general y odontología, dado que no se contempla atención psicológica en el contrato actual.
De forma acumulada en el primer semestre de 2025, se reporta un total de 138 servicios prestados y 138 solicitudes registradas, lo que representa un cumplimiento del 100% del indicador. Este resultado refleja el cumplimiento integral de la actividad programada, garantizando el acceso a servicios de salud primaria de manera oportuna y según la demanda registrada por la población privada de la libertad.</t>
  </si>
  <si>
    <t xml:space="preserve">Se verificó la prestación de servicios de medicina y odontología a la población privada de la libertad, conforme a lo reportado en el informe de reporte y a los Registros Individuales de Prestación de Servicios de Salud (RIPS), lo cual permite evidenciar el cumplimiento de la actividad.
</t>
  </si>
  <si>
    <t>No se reporta para este trimestre.</t>
  </si>
  <si>
    <t>Esta activdad no tiene programación para los trimestres 3 y 4 dado la operación del CER fue traslada a la Cárcel Distrital de Varones y anexo de Mujeres.
Adicionalmente, se realizó ajuste  del reporte del primer trimestre en el marco de la mejora continua</t>
  </si>
  <si>
    <t>2. Diagnósticar los 40 estándares obligatorios ACA para el CER</t>
  </si>
  <si>
    <t xml:space="preserve">Número de estándares obligatorios ACA diagnosticados </t>
  </si>
  <si>
    <t>Sumatoria de estándares ACA diagnosticados</t>
  </si>
  <si>
    <t>Estándares ACA</t>
  </si>
  <si>
    <t>No se reporta para este trimestre, según la programación establecida.</t>
  </si>
  <si>
    <t>Teniendo en cuenta que la actividad no cuenta con programación en el primer trimestre, no requiere reporte cuantitativo</t>
  </si>
  <si>
    <t>Durante el segundo trimestre de la vigencia 2025, se dio inicio al proceso de diagnóstico de los estándares obligatorios de la American Correctional Association (ACA) para el Centro Especial de Reclusión (CER). En esta fase, se revisaron y verificaron tres (3) estándares obligatorios correspondientes a las secciones 5, 6 y 7 del manual de referencia. Los resultados de este ejercicio se encuentran descritos en el informe técnico elaborado para tal fin, el cual ha sido cargado como evidencia en el enlace dispuesto para su consulta.</t>
  </si>
  <si>
    <t>Se evidencia dentro del informe presentadoel diagnóstico realizado a cada estandar.</t>
  </si>
  <si>
    <t>Durante el tercer trimestre de la vigencia 2025, se continua con el proceso de diagnóstico de los estándares obligatorios de la American Correctional Association (ACA) para el Centro Especial de Reclusión (CER). En esta fase, se revisaron y verificaron diez (10) estándares obligatorios correspondientes a las secciones 5, 6 y 7 del manual de referencia, teniendo un acumulado de 13 estándares diagnósticados. Los resultados de este ejercicio se encuentran descritos en el informe técnico elaborado para tal fin, el cual ha sido cargado como evidencia en el enlace dispuesto para su consulta.</t>
  </si>
  <si>
    <t>Se evidencia el avance en el diagnóstico de estándares según la programación del trimestre</t>
  </si>
  <si>
    <t xml:space="preserve">1. Ejecutar el 100% de los recursos requeridos  en el marco de las solicitudes recibidas de los organismos de seguridad en materia de bienestar y reconocimiento, con el cumplimiento de requisitos según la programación del PAA  </t>
  </si>
  <si>
    <t xml:space="preserve">Porcentaje de  ejecución de los recursos solicitados  para el plan de apoyo al bienestar y reconocimiento al personal uniformado.
</t>
  </si>
  <si>
    <r>
      <t>(Sumatoria del Valor ejecutado del programa de bienestar y reconocimiento/Valor de los recursos</t>
    </r>
    <r>
      <rPr>
        <sz val="11"/>
        <color rgb="FFFF0000"/>
        <rFont val="Arial"/>
        <family val="2"/>
      </rPr>
      <t xml:space="preserve"> </t>
    </r>
    <r>
      <rPr>
        <sz val="11"/>
        <color rgb="FF000000"/>
        <rFont val="Arial"/>
        <family val="2"/>
      </rPr>
      <t xml:space="preserve">   para el bienestar y reconocimiento solicitados en la vigencia)*100</t>
    </r>
  </si>
  <si>
    <t>Presupuesto ejecutado</t>
  </si>
  <si>
    <t xml:space="preserve">
Solicitudes de recursos allegadas por los organismos
Acto administrativo de pago</t>
  </si>
  <si>
    <t xml:space="preserve">Durante el primer trimestre del año 2025 se ejecutó un valor de $191.349.100 y el valor de los recursos solicitados para el plan de apoyo al bienestar y reconocimiento al personal uniformado fue por la suma $191.349.100. Lo anterior representa un  100% de ejecución de los recursos solicitados. Se recibieron 4 solicitudes de los organismos de seguridad y se reconoció y ordenó el pago de los recursos mediante las Resoluciones: 27 y 28 del 14/03/2025 y 35, 36 y 37 del 31/03/2025.
</t>
  </si>
  <si>
    <t xml:space="preserve">
Se evidencia la ejecución de $191,349,100 a través de cuatro resoluciones para el pago de igual número de solicitudes recibidas durante el primer trimestre, cumpliendo así con el 100%. No obstante, aunque se cumple dentro del trimestre, se observa que hubo un retraso en los pagos de las dos solicitudes del mes de enero."</t>
  </si>
  <si>
    <t xml:space="preserve">Durante el segundo trimestre del año 2025 se ejecutó un valor de $266.116.916 y el valor de los recursos solicitados para el plan de apoyo al bienestar y reconocimiento al personal uniformado fue por la suma $266.116.916. Lo anterior representa un  100% de ejecución de los recursos solicitados. Se recibieron 8 solicitudes de los organismos de seguridad y se reconoció y ordenó el pago de los recursos mediante las Resoluciones: 63 del 05/05/2025, 71 del 14/05/2025, 104 del 17/06/2025 y 119, 120, 121. 122 y 123 del 27/06/2025.
</t>
  </si>
  <si>
    <t>Se evidencia la ejecución de 266.116.916 a través de 8 de resoluciones dentro del segundo trimestre que responden al pago  las solicitudes recibidas en el mismo periodo.</t>
  </si>
  <si>
    <t>Durante el tercer trimestre del año 2025 se ejecutó un valor de $315.503.721 y el valor de los recursos solicitados para el plan de apoyo al bienestar y reconocimiento al personal uniformado fue por la suma $315.503.721. Lo anterior representa un  100% de ejecución de los recursos solicitados. Se recibieron 9 solicitudes de los organismos de seguridad y se reconoció y ordenó el pago de los recursos mediante las Resoluciones: 174 del 05/08/2025, 177 del 13/08/2025, 179 del 14/08/2025, 185, 187 y 188 del 22/08/2025, 214 del 17/09/2025 y 240 y 243 del 30/09/2025.</t>
  </si>
  <si>
    <t xml:space="preserve">Se evidencia la ejecución del 100% de los recursos solicitados en el periodo como parte del plan de apoyo al bienestar y reconocimiento al personal uniformado </t>
  </si>
  <si>
    <t>OBJETIVO 5 - LINEA ESTRATÉGICA 2
Mejoramiento de la gestión contractual y la capacidad de respuesta frente a las necesidades de dotación y de infraestructura de clientes internos y externos</t>
  </si>
  <si>
    <t xml:space="preserve">1. Elaborar dentro de los plazos establecidos  los estudios previos para el fortalecimiento de las capacidades operativas de los organismos de seguridad, Convivencia  y justicia del distrito, de acuerdo con los requerimientos debidamente allegados </t>
  </si>
  <si>
    <t>Sumatoria de  estudios previos elaborados</t>
  </si>
  <si>
    <t>(sumatoria de estudios previos elaborados /Total. de estudios previos solicitados en la vigencia)*100</t>
  </si>
  <si>
    <t>Estudios previos</t>
  </si>
  <si>
    <t>Matriz con la relación de procesos estructurados por la Dirección Técnica</t>
  </si>
  <si>
    <t>Durante el primer trimestre del 2025 se elaboraron 123 estudios Previos para el fortalecimiento de las capacidades operativas de los organismos de seguridad, Convivencia  y justicia del distrito, de acuerdo a los 123 requerimientos debidamente allegados en calidad y oportunidad</t>
  </si>
  <si>
    <t>ninguna</t>
  </si>
  <si>
    <t>Se evidencia la elaboración y radicación de 123 estudios previos de acuerdo con la información reportada</t>
  </si>
  <si>
    <t>Durante el segundo trimestre del 2025 se elaboraron 54 estudios previos para el Fortalecimiento de las capacidades operativas de los organismos de seguridad convivencia y justicia del Distrito de acuerdo a los 54 requerimientos debidamente allegados en calidad y oportunidad</t>
  </si>
  <si>
    <t xml:space="preserve">* Radicación Oportuna de los requerimientos
* Se realizó la actualización del procedimiento PD-GCT-01 y la caracterización del proceso gestión contractual donde se eliminó los tiempos establecidos para la estructuración de los Estudios Previos.  </t>
  </si>
  <si>
    <t xml:space="preserve">* Remisión de comunicado Solicitando la radicación de los requerimientos a los clientes internos y externos
* Solicitar a la OAP el ajuste de la actividad para incluir el plazo en la misma. </t>
  </si>
  <si>
    <t>Se evidencia la  elaboración y radicación 54 estudios previos dentro del periodo segun lo reportada por la Dirección Técnica se cumple el 100% de la programación</t>
  </si>
  <si>
    <t>Durante el Tercer trimestre del 2025 se elaboraron 64 estudios previos para el Fortalecimiento de las capacidades operativas de los organismos de seguridad convivencia y justicia del Distrito de acuerdo a los 64 requerimientos debidamente allegados en calidad y oportunidad</t>
  </si>
  <si>
    <t xml:space="preserve">* Radicación Oportuna de los requerimientos </t>
  </si>
  <si>
    <t>* Remisión de comunicado Solicitando la radicación de los requerimientos a los clientes internos y externos</t>
  </si>
  <si>
    <t>Se evidencia la  radicación y elaboración de 64 estudios previos dentro del periodo segun lo reportada por la Dirección Técnica se cumple el 100% de la programación</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</si>
  <si>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</si>
  <si>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</si>
  <si>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</si>
  <si>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</si>
  <si>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Actas o Listado de Asistencia 
Invitación  a la jornada</t>
  </si>
  <si>
    <t xml:space="preserve">Durante el primer trimestre se realizó una socialización frente al diligenciamiento del formato Requerimiento solicitud bienes y servicios gestionados por la Subsecretaría de Inversiones y Fortalecimiento de Capacidades Operativas a los clientes internos y externos. </t>
  </si>
  <si>
    <t>Se evidenció la realización de una socialización confirme a la programación del trimestre</t>
  </si>
  <si>
    <t>Durante el segundo trimestre se realizó una socialización frente al diligenciamiento del formato Requerimiento solicitud bienes y serviciosgestionados por la Subsecretaría de Inversiones y Fortalecimiento de Capacidades Operativas F-GCT-1153 a los clientes internos y externos con lo quie se tiene un acumulado de dos socializaciones para el periodo dando un cumplimineto del 100% de lo programado para la vigencia.</t>
  </si>
  <si>
    <t>Se evidencia la realización de la jornada prevista  de acuerdo con la programación</t>
  </si>
  <si>
    <t>En tercer periodo no se reporta esta acción toda vez que cumplida al 100% en el segundo trimestre</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</si>
  <si>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</si>
  <si>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</si>
  <si>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sumatoria de mesas de trabajo de seguimiento realizados</t>
  </si>
  <si>
    <t>Mesas de trabajo</t>
  </si>
  <si>
    <t>Acta o Matriz de seguimiento o Pantallazo teams o Listado de asistencia</t>
  </si>
  <si>
    <t>Durante el primer trimestre se realizaron 3 seguimientos por parte de la Directora técnica con los grupos técnicos estructuradores de los procesos que se deben adelantar en la Dirección Técnica del PAA 2025</t>
  </si>
  <si>
    <t>La radicación oportuna por parte de los clientes en la Dirección Técnica</t>
  </si>
  <si>
    <t>Comunicados a los clientes requiriendo la radicación de los requerimientos en la Dirección Técnica</t>
  </si>
  <si>
    <t>Se evidencia la realización de los seguimientos conforme a la programación del trimestre</t>
  </si>
  <si>
    <t>Durante el segundo trimestre se realizaron tres seguimientos por parte de la Directora Técnica con los grupos técnicos estructuradores de los procesos que se deben adelantar en la Dirección Técnica del PAA 2025 con lo que se tiene un acumulado de 6 seguimientos en el periodo de 12 programadas para la vigencia.</t>
  </si>
  <si>
    <t>Durante el tercer trimestre se realizaron tres seguimientos por parte de la Directora Técnica con los grupos técnicos estructuradores de los procesos que se deben adelantar en la Dirección Técnica del PAA 2025 con lo que se tiene un acumulado de 9 seguimientos en el periodo de 12 programadas para la vigencia.</t>
  </si>
  <si>
    <t xml:space="preserve">Se evidencia la realización de los seguimientos según la programación. </t>
  </si>
  <si>
    <t>1. Realizar la transferencia documental primaria de los expedientes de las vigencias del 2017 al 2021 (primer semestre de 2025) y expedientes subrogados por el FVS vigencias del 1996 al 2015 (segundo semestre de 2025) que cumplen los tiempos de retención establecidos por las TRD de la Dirección de Operaciones para el Fortalecimiento.</t>
  </si>
  <si>
    <t xml:space="preserve">Número de transferencias a los cuales se les ha realizado transferencia documental </t>
  </si>
  <si>
    <t>Sumatoria de transferencia realizada de años</t>
  </si>
  <si>
    <t>Transferencias documentales</t>
  </si>
  <si>
    <t>Acta de transferencia y cronograma</t>
  </si>
  <si>
    <t>Conforme a la programación esta actividad no se requiere reportar para el primer trimestre</t>
  </si>
  <si>
    <t>La actividad no tiene programación para el primer trimestre por tanto no reporta avance</t>
  </si>
  <si>
    <t>Al corte del segundo trimestre de conformidad con el cumplimiento del Cronograma de Transferencias Documentales, la Dirección de Operaciones para el fortalecimiento, realiza la ejecución del plan de trabajo DOF 2025, realizando la intervención (clasificación, ordenación, foliación, hoja de control, inventario documental y rotulación de unidades de conservación) correspondiente a los expedientes de la vigencia (2017-2018-2019-2020-2021).
De acuerdo con lo anterior y en cumplimiento de los tiempos de retención establecidos en las TRD de la DOF Versión 2.0, el día 27 de Junio de 2025, se efectuó la transferencia documental programada para el primer  semestre del presente año, comprendida en 229 cajas compuestas por 1141 carpetas, para un total de 34.71 metros lineales documentales, adicionalmente junto con la transferencia se realizó la entrega de 1201 Planos, 1467 CDS y 2 USB que corresponden a la información de soportes y anexos de cada expediente como consta en el Acta de Transferencia Documental No. 12 de 2025.</t>
  </si>
  <si>
    <t xml:space="preserve">No se requiere </t>
  </si>
  <si>
    <t>Se evidencia el cumplimiento en la transferencia realizada conforme a la programación y evidencias acordadas con corte al segundo trimestre.</t>
  </si>
  <si>
    <t>Conforme a la programación esta actividad no se requiere reportar para el tercer trimestre</t>
  </si>
  <si>
    <t xml:space="preserve">2. Realizar mesas de seguimiento mensuales al interior de la Dirección de Operaciones, para revisar el avance en los procesos de contratación y de novedades contractuales radicados a la dependencia. </t>
  </si>
  <si>
    <t>Número de mesas de seguimiento a procesos contractuales</t>
  </si>
  <si>
    <t>Sumatoria de mesas de seguimiento mensual realizadas</t>
  </si>
  <si>
    <t>Actas de seguimiento</t>
  </si>
  <si>
    <t xml:space="preserve">Al corte del primer trimestre se han realizado 3 meses de seguimiento atendiendo las solicitudes de nuevos proceso de contratación en sus diferentes modalidades y de novedades contractuales radicadas a la Dirección de Operaciones para el Fortalecimiento, para verficar el avance de los trámites solicitados por las dependencias y de esta manera garantizar que se elaboren en los terminos requeridos y oportuna suscripción, como balance se evidencia que la DOF elaboró y suscribió las novedades y/o contratos nuevos de manera oportuna en el primer trimestre.
</t>
  </si>
  <si>
    <t xml:space="preserve">No se presentaron dificultades para la realización de las mesas de seguimiento.
</t>
  </si>
  <si>
    <t>Se evidenció la realización de las mesas de seguimiento mensual conforme a lo programado para el trimestre</t>
  </si>
  <si>
    <t xml:space="preserve">Al corte del segundo trimestre se han realizado 3 mesas de seguimiento atendiendo las solicitudes de nuevos proceso de contratación en sus diferentes modalidades y de novedades contractuales radicadas a la Dirección de Operaciones para el Fortalecimiento, para verficar el avance de los trámites solicitados por las dependencias y de esta manera garantizar que se elaboren en los terminos requeridos y oportuna suscripción, como balance se evidencia que la DOF elaboró y suscribió las novedades y/o contratos nuevos de manera oportuna en el segundo trimestre. Asi las cosas, se tiene que desde la DOF se han llevado a cabo 6 mesas de seguimiento a trámites en el primer semestre de la vigencia 2025 
</t>
  </si>
  <si>
    <t>Se evidenció la realización de las mesas de seguimiento mensual conforme a lo programado para el trimestre y al acumulado del año</t>
  </si>
  <si>
    <t xml:space="preserve">Durante ell tercer trimestre se han realizado 3 mesas de seguimiento atendiendo las solicitudes de nuevos proceso de contratación en sus diferentes modalidades y de novedades contractuales radicadas a la Dirección de Operaciones para el Fortalecimiento, para verficar el avance de los trámites solicitados por las dependencias y de esta manera garantizar que se elaboren en los terminos requeridos y oportuna suscripción, como balance se evidencia que la DOF elaboró y suscribió las novedades y/o contratos nuevos de manera oportuna en el segundo trimestre. Asi las cosas, se tiene que desde la DOF se han llevado a cabo 9 mesas de seguimiento a trámites en el periodo comprendido desde enero a septiembre de la vigencia 2025 
</t>
  </si>
  <si>
    <t>3. Realizar un reporte mensual a los Supervisores de los contratos de unidad ejecutara No. 2 con la información de los contratos que requieren liquidación y/o cierre de expediente.</t>
  </si>
  <si>
    <t>Número de reportes  de seguimiento a la liquidación de contratos</t>
  </si>
  <si>
    <t xml:space="preserve">Sumatoria de reportes de seguimiento </t>
  </si>
  <si>
    <t>Reporte mensual</t>
  </si>
  <si>
    <t>Memorandos</t>
  </si>
  <si>
    <t xml:space="preserve">Al corte del primer trimestre se emitieron 3 memorandos en los meses de enero, febrero y marzo a las dependencias mediante los cuales se remitió la relación de contratos que se encontraban ejecutados, y que no tenían proceso de liquidación y/o cierre del expediente en la plataforma SECOP o TVEC. Lo anterior con el fin de que las áreas realicen los procedimientos correspondientes.
</t>
  </si>
  <si>
    <t>Como sugerencia de forma, se solicita que el nombre de la evidencia tenga el mes al que corresponde para facilitar la revisión</t>
  </si>
  <si>
    <t xml:space="preserve">Al corte del segundo trimestre se emitieron 3 memorandos en los meses de abril, mayo y junio a las dependencias mediante los cuales se remitió la relación de contratos que se encontraban ejecutados, y que no tenían proceso de liquidación y/o cierre del expediente en la plataforma SECOP o TVEC, a corte del primer semestre se han emitido 6 memorandos. Lo anterior con el fin de que las areas realicen los procedimientos correspondientes. 
</t>
  </si>
  <si>
    <t>No se requiere</t>
  </si>
  <si>
    <t>Se evidencia el envío mensual de alertamientos frente a liquidación y cierre de expedientes contractuales conforme a lo programado</t>
  </si>
  <si>
    <t xml:space="preserve">Durante el tercer trimestre se emitieron 3 memorandos en los meses de julio, agosto y septiembre a las dependencias mediante los cuales se remitió la relación de contratos que se encontraban ejecutados, y que no tenían proceso de liquidación y/o cierre del expediente en la plataforma SECOP o TVEC, a corte del tercer trimestre se han emitido 9 memorandos. Lo anterior con el fin de que las areas realicen los procedimientos correspondientes. 
</t>
  </si>
  <si>
    <t xml:space="preserve">4. Realizar reporte mensual a las dependencias informando el avance en la radicación de los procesos de contratación, para el cumplimiento del Plan Anual de Adquisiciones. </t>
  </si>
  <si>
    <t xml:space="preserve">Número de reportes de seguimiento a radicación de procesos contractuales </t>
  </si>
  <si>
    <r>
      <t>Sumatoria de reportes</t>
    </r>
    <r>
      <rPr>
        <sz val="11"/>
        <color rgb="FFFF0000"/>
        <rFont val="Arial"/>
        <family val="2"/>
      </rPr>
      <t xml:space="preserve"> </t>
    </r>
    <r>
      <rPr>
        <sz val="11"/>
        <color theme="1"/>
        <rFont val="Arial"/>
        <family val="2"/>
      </rPr>
      <t xml:space="preserve"> realizados</t>
    </r>
  </si>
  <si>
    <t xml:space="preserve">Al corte del primer trimestre se han realizado 3 reportes de seguimiento al cumplimiento en la radicación de procesos y/o adiciones según la programación en el PAA para la vigencia 2025. Por cada seguimiento se realizó un reporte a las áreas en la que se informa la cantidad de procesos y/o adiciones que fueron radicadas y las que no. En último reporte se notificó que, en el caso de procesos de contratación: de los 61 procesos que se debían radicar, se radicaron 13 y se encontraba pendiente la radicación de 48 procesos. Para el caso de las adiciones, se contaban con 14 líneas de las cuales ya se radicaron 5 y se encuentra pendiente la radicación de 9.
</t>
  </si>
  <si>
    <t>Se evidencia el envío mensual con reporte de avance en la radicación de procesos contractuales conforme a lo programado para el trimestre</t>
  </si>
  <si>
    <t>Al corte del segundo trimestre se han realizado 3 reportes de seguimiento al cumplimiento en la radicación de procesos y/o adiciones según la programación en el PAA para la vigencia 2025, con un total de 6 reportes de seguimiento generados en el primer semestre. Por cada seguimiento se realizó un reporte a las áreas en la que se informa la cantidad de procesos y/o adiciones que fueron radicadas y las que no. En último reporte se notificó que, en el caso de procesos de contratación: de los 113 procesos que se debían radicar, se radicaron 25 y se encontraba pendiente la radicación de 88 procesos. Para el caso de las adiciones, se contaban con 5 líneas de las cuales ya se radicaron 1 y se encuentra pendiente la radicación de 4.</t>
  </si>
  <si>
    <t>Se evidencia la realización de los envíos mensuales correspondientes al segundo trimestre</t>
  </si>
  <si>
    <t>Durante el tercer trimestre se han realizado 3 reportes de seguimiento al cumplimiento en la radicación de procesos y/o adiciones según la programación en el PAA para la vigencia 2025, con un total de 9 reportes de seguimiento generados en el periodo comprendido entre el mes de enero hasta el mes de septiembre. Por cada seguimiento se realizó un reporte a las áreas en la que se informa la cantidad de procesos y/o adiciones que fueron radicadas y las que no. En último reporte se notificó que, en el caso de procesos de contratación: de los 118 procesos que se debían radicar, se radicaron 42 y se encontraba pendiente la radicación de 76 procesos. Para el caso de las adiciones, se contaban con 21 líneas de las cuales ya se radicaron 2, se sucribieron 6 y se encuentra pendiente la radicación de 13.</t>
  </si>
  <si>
    <t>5. Realizar una mesa de trabajo semestral de retroalimentación con las dependencias solicitantes y/o responsables de la contratación para socializar el cumplimiento del PAA</t>
  </si>
  <si>
    <t>Número de mesas de seguimiento mensuales de seguimiento a procesos contractuales</t>
  </si>
  <si>
    <t>Sumatoria de mesas de trabajo de retroalimentación</t>
  </si>
  <si>
    <t>Mesa de trabajo</t>
  </si>
  <si>
    <t>Al corte del segundo trimestre se llevo a cabo una mesa de retroalimentación con las áreas responsables de la solicitud de contratación conforme lo descrito en el PAA, para instar y validar el avance de la radicación de cada una de las lineas programadas a corte del mes de junio a la unidad ejecutora 2.</t>
  </si>
  <si>
    <t>Se observa la realización de la reunión programada para el primer trimestre</t>
  </si>
  <si>
    <t>6. Realizar  2 jornadas de capacitación a los clientes internos  frente a las modalidades de contratacion utilizadas para la adquisicion de bienes y servicios gestionados por la Subsecretaría de Inversiones y Fortalecimiento de Capacidades Operativas</t>
  </si>
  <si>
    <t>Número de Jornadas de capacitación  a los clientes internos frente a las modalidades de contratación solicitud bienes y servicios gestionados por la Subsecretaría de Inversiones y Fortalecimiento de Capacidades Operativas</t>
  </si>
  <si>
    <t>sumatoria de capacitaciones realizadas</t>
  </si>
  <si>
    <t>Jornadas de capacitación</t>
  </si>
  <si>
    <t xml:space="preserve">Actas o Listado de Asistencia </t>
  </si>
  <si>
    <t>Al corte del segundo trimestre se llevo a cabo una capacitación a los clientes internos frente a las diferentes modalidades de contratación adelantadas por la Subsecretaria de Inversiones, en la cual se identificaron los aspectos a tener en cuenta para determinar el tipo de modalidad de selección y sus caracteristicas  al momento de la estructuración de los procesos.</t>
  </si>
  <si>
    <t>Se evidencia la realización de la capacitación programada para el primer semestre.</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</si>
  <si>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</si>
  <si>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1. 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</si>
  <si>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</si>
  <si>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(Sumatoria de actividades de trabajo adelantadas/Total de actividades del plan)*100</t>
  </si>
  <si>
    <t>Plan de trabajo</t>
  </si>
  <si>
    <t>Informe de avance del plan de trabajo</t>
  </si>
  <si>
    <t>Se realizó levantamiento de información el cual sirvió como base para la elaboración del informe ejecutivo donde se evidencia las actividades a realizar durante el  2025.</t>
  </si>
  <si>
    <t>No se pudo avanzar en el primer trimestre  por falta de la nueva contratación del personal requerido, para el desarrollo de las actividades</t>
  </si>
  <si>
    <t>Se encuentra en proceso de contratación el nuevo personal</t>
  </si>
  <si>
    <t xml:space="preserve">Se evidenció la existencia de un plan de trabajo asociado a la herramienta SIMBA, en el que se detallan actividades y tiempos de ejecución. Sin embargo, no se identificó una programación alineada con los porcentajes de avance establecidos en el POA (10%, 50%, 75% y 100%).
Como consecuencia no es posible calcular el indicador de cumplimiento, lo que impide la validación de los avances de la actividad. En virtud de lo anterior, se determina que la actividad no puede ser considerada como cumplida.
Se recomienda que, en los siguientes reportes, se presente un plan de trabajo en el que se incluyan los porcentajes de cumplimiento por actividad, garantizando así la adecuada evaluación de los resultados.
</t>
  </si>
  <si>
    <t>En el cronograma actualizado del segundo trimestre se incorporaron subtareas complementarias orientadas a fortalecer el cumplimiento del plan, las cuales han sido desarrolladas de manera articulada con la Dirección de Tecnologías y Sistemas de Información - DTSI, tal como lo evidencian los soportes que justifican el avance. En cuanto al nivel de cumplimiento, se proyectaba un avance del 50% para el cierre del segundo trimestre; sin embargo, se alcanzó un 45%, lo que representa una desviación del 5%. Este desfase será abordado durante el tercer y cuarto trimestre mediante una intensificación, análisis y viabilidad de las gestiones programadas.</t>
  </si>
  <si>
    <t xml:space="preserve">El cumplimiento del plan de trabajo se encuentra supeditado a la gestión de la Dirección de Tecnologías y Sistemas de la Información, lo que ha ocasionado retrasos en las entregas programadas y en el cumplimiento de los plazos establecidos, impactando negativamente en el porcentaje de avance previsto.  </t>
  </si>
  <si>
    <t>Durante el tercer trimestre se adelantará una gestión más intensiva sobre el sistema SIMBA, articulada con la Dirección de Tecnologías y Sistemas de la Información, con el fin de alcanzar el porcentaje de avance previsto del 75%.</t>
  </si>
  <si>
    <t>Se evidenció la ejecución de las actividades contempladas en el plan de trabajo correspondiente al segundo trimestre. No obstante, se reitera la observación realizada en el trimestre anterior respecto a la ausencia de una ponderación clara para cada actividad dentro del plan, lo cual impide verificar cómo se calcula el avance del 45% reportado.
Adicionalmente, se identificó que el plan de trabajo fue modificado respecto al presentado en el primer trimestre, sin que se haya recibido respuesta o justificación sobre las razones de dicho cambio. Si bien los planes de trabajo pueden ser objeto de actualización, es importante señalar que la versión actual limita las actividades a acciones de capacitación, omitiendo las actividades relacionadas con mejoras al aplicativo, las cuales sí estaban contempladas en la versión anterior.
En este sentido, se recomienda:
Establecer un plan de trabajo claro, con actividades, productos y pesos porcentuales definidos, que permitan calcular de forma objetiva el avance del plan en relación con la programación establecida en el POA.
Documentar y justificar cualquier modificación al plan de trabajo, asegurando su trazabilidad y coherencia con los objetivos institucionales.</t>
  </si>
  <si>
    <t>Durante el trimestre se fortaleció la colaboración con la Dirección de Tecnologías y Sistemas de Información, gracias a la incorporación del personal necesario, lo que permitió avanzar conforme al cronograma y mantener el desarrollo previsto en el plan de trabajo 2025.
Adicionalmente, se trabajó junto con la OAP en la revisión del cronograma y mejora en la asignación de porcentajes que sea mucho más fácil la lectura del avance del proyecto,así como la asociación de anexos para cada actividad del cronograma.</t>
  </si>
  <si>
    <t>El cumplimiento del plan de trabajo se encuentra supeditado a la gestión de la Dirección de Tecnologías y Sistemas de la Información</t>
  </si>
  <si>
    <t xml:space="preserve">Durante el cuarto trimestre se adelantará una gestión intensiva sobre el sistema SIMBA, articulada con la Dirección de Tecnologías y Sistemas de la Información, con el fin de alcanzar el porcentaje de avance previsto del 100% y así dar cumplimiento a lo propuesto en el plan de trabajo previsto. </t>
  </si>
  <si>
    <t>Se evidencia la realización de las actividades programadas  al corte  y algunas adicionales con lo que se tiene un cumplimiento superior al esperado</t>
  </si>
  <si>
    <t>2. 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</si>
  <si>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</si>
  <si>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(Sumatoria de contratos verificados en el trimestre / sobre sumatoria de contratos en ejecución en el trimestre)*100</t>
  </si>
  <si>
    <t xml:space="preserve">
50%</t>
  </si>
  <si>
    <t>Contratos verificados</t>
  </si>
  <si>
    <t>Actas de reunión de verificación</t>
  </si>
  <si>
    <t>A corte del primer trimestre se realiza la verificación de 24 contratos en ejecución, de los 91 a cargo de la Dirección de Bienes para la SCJ</t>
  </si>
  <si>
    <t xml:space="preserve">No se pudo lograr la verificación del 50% de los contratos en ejecución, por falta de la nueva contratación del personal requerido </t>
  </si>
  <si>
    <t>Se evidencian las actas de reunión en las que se realizó seguimiento a   24 contratos de los 91 que indica la Dirección de Bienes tener en ejecución al corte del trimestre con lo que tiene un 26% de cumplimiento frente al 50% correspondiente a la meta.</t>
  </si>
  <si>
    <t>Durante el II trimestre se realizó la  vcerificación de (49) contratos del total de (97) contratos en ejecución en la Dirección de Bienes, Cumpliendo así con la meta del 50% de contratos verificados.</t>
  </si>
  <si>
    <t xml:space="preserve">Algunos retrasos por parte de los apoyos de la supervisión frente a la verificación de cargue completo de informacióndelos contratos. </t>
  </si>
  <si>
    <t xml:space="preserve">Revisión por parte de los apoyos a la supervisión respecto del cargue de información 
</t>
  </si>
  <si>
    <t xml:space="preserve">SE evidencia a través de acta de reunión el seguimiento a 49 contratos vigentes a cargo de la Dirección de Bienes.
 No obstante,se indica dentro de las dificultades "Algunos retrasos por parte de los apoyos de la supervisión frente a la verificación de cargue completo de informacióndelos contratos" aun cuando dentro del contenido del acta para todos los contratos se indicó:  “Informes y pagos al día en SECOP II”, lo que podría interpretarse como que todos los contratos se encontraban al día y, por tanto, no requerían ajustes.
Con lo anterior puede se confusa la manera de interpretar el estado de los contratos revisados. Se sugiere implementar listas de chequeo o cualqueir herramienta que permita un mejor detalle del estado de cada contrato.
</t>
  </si>
  <si>
    <t xml:space="preserve">Durante el III trimestre se realizó la verificación de cincuenta y ocho (58) contratos del total de ciento dieciseis (116) en ejecución durante el tercer trimestre a cargo de la Dirección de Bienes, cumpliendo con la meta establecida del 50% de contratos revisados.
En atención a las recomendaciones de la OAP y la SIFCO, se fortaleció el control sobre el cargue de información contractual en SECOP II y Tienda Virtual, implementando revisión sistemática por parte de los apoyos a la supervisión. De acuerdo con el acta de reunión, se evidenció que el 50% de los contratos analizados cuentan con informes y pagos al día y el 50% restante no cuenta con el 100% de la documentación cargada. A sí las cosas, se están tomando medidas de seguimiento para fortalecer el seguimiento y solicitud  a los apoyos de supervisión para cumplir con el cargue total de la información d elos contratos en SECOP II. </t>
  </si>
  <si>
    <t xml:space="preserve">Algunos apoyos a la sueprvisión no cargan el 100% de la información de los contratos, en consecuencia aparecen incumpletos. </t>
  </si>
  <si>
    <t>Revisión detallada por parte de los apoyos a la supervisión respecto del cargue de información y seguimiento frente al trimestre anterior, Correos de seguimientos y reportes de esta actividad en el informe de ejecución contratual.</t>
  </si>
  <si>
    <t>Se evidencia la realización de la actividad según la progrmación</t>
  </si>
  <si>
    <t>OBJETIVO 3 - LINEA ESTATÉGICA 2
Mejoramiento de la gestión contractual y la capacidad de respuesta frente a las necesidades de dotación y de infraestructura de clientes internos y externos</t>
  </si>
  <si>
    <t>3. Realizar seguimiento a la correcta ejecucion de  los contratos de obras e interventoría a cargo de la Dirección de Bienes.</t>
  </si>
  <si>
    <t>Numero de comités de obra realizado en el marco de seguimiento a ejecución de contratos de obra a cargo de la Dirección de Bienes</t>
  </si>
  <si>
    <t>Sumatoria de comités de obra realizada</t>
  </si>
  <si>
    <t>Comités realizados</t>
  </si>
  <si>
    <t xml:space="preserve">Actas de reunión comité de obra </t>
  </si>
  <si>
    <t xml:space="preserve">A corte del primer trimestre se realizo seguimiento a los contratos de obra e interventoria verificados en 4 actas de comite de obra </t>
  </si>
  <si>
    <t xml:space="preserve">No se realizaron mayor numero de comités de obra </t>
  </si>
  <si>
    <t xml:space="preserve">Se han registrado actas de cuatro comités de obra, superando los dos programados para el trimestre. Si bien este sobrecumplimiento no genera un impacto negativo, se recomienda realizar una revisión interna para evaluar la pertinencia de la meta anual establecida asi como programación trimestral, a fin de determinar si el número de comités a realizar debe ser ajustado. En caso tal de determinar necesario un ajuste recurrir al procedimiento establecido para tal fin
</t>
  </si>
  <si>
    <t>Al finalizar el segundo trimestre se realizo seguimiento a los contratos de obra para lo cual se anexan 3 actas adicionales, para un total de 6 actas acumuladas en los dos primeros trimestres.</t>
  </si>
  <si>
    <t>Teniendo en cuenta los seguimientos estrictos que se han realizado a las diferentes obras que lidera la Dirección de Bienes, se ha generado un mayor número de actas a las inicialemnte planteadas.</t>
  </si>
  <si>
    <t>Durante el tercer trimestre se solicitará a la oficina Asesora de Planeación  actualización de las metas toda vez que se sobrepasará las metas anuales y mensuales  inicialmente planteadas.</t>
  </si>
  <si>
    <t xml:space="preserve">
Se evidenciaron tres actas correspondientes a igual número de comités realizados. No obstante, se recomienda revisar la actividad y la  meta establecida  con el fin de reenfocarlas a una medición que permita mostrar la realidad de las obras, acciones correctivas y demás en lugar de limitarse a la realización de las reuniones.  
Adicionalmente, se identificó la utilización de formatos desactualizados. Se recuerda que la importancia del uso de plantillas y logotipos institucionales actualizados ha sido reiterada en diferentes ocasiones.
Se recomienda revisar y actualizar los formatos utilizados, asegurando que toda la documentación generada en el marco de la gestión institucional cumpla con los lineamientos vigentes en materia de imagen corporativa y control documental.
</t>
  </si>
  <si>
    <t xml:space="preserve">Para el III trimestre se anexan las actas de comité de obra correspondientes a las tres obras en ejecución bajo supervisión de la Dirección de Bienes: URI Norte presenta un avance de obra física al 27,31% y  un atraso significativo toda vez que la actividad del micropilotaje ha presentado dificultades para su ejecución, URI Tunjuelito avance de obra del 89,99%  y Segunda Fase del CER 69,10 % avance de Obra. Es importante precisar que las obras URI Tunjuelito y CER Fase II corresponden a proyectos en rezago del anterior Plan Distrital de Desarrollo, mientras que la URI Norte es la única obra contemplada dentro del nuevo Plan Distrital de Desarrollo (PDDE). Sobre esta última, se adjuntan tres (3) actas de comité de obra, en las que se evidencia un seguimiento estricto y recurrente al avance y progreso de la obra. No obstante, se anexan también los comités de las obras rezagadas, en tanto su gestión resulta indispensable para garantizar su culminación y posterior entrada en operación. Se anexa adicionalmente matriz de obra donde se evidencian los avances de cada equipameinto y es la que se reporta a la Alcaldía mensualmente. </t>
  </si>
  <si>
    <t>Inicialmente, en el Plan de Acción se proyectaron once (11) actas de comité de obra para la vigencia, cálculo que se realizó en el marco de la formulación del nuevo PDDE tomando como base la programación de la obra URI Norte. Sin embargo, dado que también se mantiene la responsabilidad sobre obras rezagadas del plan anterior (URI Tunjuelito y CER Fase II) este núemro de actas resultó impreciso.</t>
  </si>
  <si>
    <t>Con el fin de optimizar la planeación, a partir del próximo ejercicio se ajustarán los criterios de programación del número de comités de obra, diferenciando claramente las metas asociadas a proyectos del nuevo Plan Distrital de Desarrollo de aquellas vinculadas a obras rezagadas de planes anteriores. Esto permitirá dar mayor precisión en la medición y en la trazabilidad de la gestión.</t>
  </si>
  <si>
    <t>Se evidencia la realización de comités de obra de tres equipamientos, CER II, URI NORTE y URI TUNJUELITO. No obstante, se mantiene la observación de trimestres anteriores dado que esta actividad sigue sin estar acorde a la realidad de lo que se realiza en la Dirección de Bienes No obstante, a efectos de cumplimiento se encuentran por encima de lo programado. Se recomienda para la proxima vigencia revisar que las actividades mas allá del número de comités,  permitan identificar el avance en las obras</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</si>
  <si>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</si>
  <si>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1. Realizar semestre vencido la publicación del informe de austeridad en el gasto público </t>
  </si>
  <si>
    <t>Número de informes publicados</t>
  </si>
  <si>
    <t>Sumatoria del numero de informe de austeridad publicados en el año</t>
  </si>
  <si>
    <t>Informe publicado</t>
  </si>
  <si>
    <t>Evidencia de publicación</t>
  </si>
  <si>
    <t>Se marca como 0 debido a que la publicación se realizó el 1 de abril, fecha que corresponde al inicio del segundo trimestre y, por tanto, queda por fuera del periodo evaluado. No obstante, se resalta que la publicación del seguimiento al Plan de Austeridad sí fue efectuada y puede consultarse en el siguiente enlace de la página web institucional:
https://scj.gov.co/es/transparencia/planeacion-presupuesto-ingresos/plan-accion</t>
  </si>
  <si>
    <t>Na</t>
  </si>
  <si>
    <t>Aunque se evidencia la realización de la actividad, esta se llevó a cabo de manera extemporánea. Por lo tanto, no se considera como cumplida según los criterios establecidos en el plan de acción</t>
  </si>
  <si>
    <t>Para este segundo reporte no se adjuntan evidencias, dado que en el primer trimestre se reportó la publicación del Plan de Austeridad. Sin embargo, dicha publicación se realizó por fuera del primer trimestre del año, razón por la cual el cumplimiento quedó registrado en ese estado.</t>
  </si>
  <si>
    <t>Teniendo en cuenta que la actividad no se encuentra programada para ejecución en el segundo trimestre, no requiere reporte de avance en este periodo.
El avance acumulado correspondiente, derivado del cumplimiento extemporaneo la meta programada para el  el primer trimestre, será reflejado en el tercer trimestre, conforme a la programación establecida.</t>
  </si>
  <si>
    <t>El 31 de julio de 2025 se efectuó la publicación correspondiente al primer semestre del Plan de Austeridad. Con esta publicación, junto con la realizada para el segundo semestre de 2024, se da cumplimiento a la meta establecida de efectuar dos publicaciones del Plan de Austeridad durante la vigencia</t>
  </si>
  <si>
    <t>Se evidencia el cumplimiento de la meta establecida a corte del segundo trimestre obteniendo el 100%</t>
  </si>
  <si>
    <t>2. 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</si>
  <si>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</si>
  <si>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Sumatoria del número de seguimientos mensuales realizados</t>
  </si>
  <si>
    <t>Correos con reportes de seguimiento realizados</t>
  </si>
  <si>
    <t>Se realizaron tres seguimientos durante los meses de enero, febrero y marzo, cada uno correspondiente al mes inmediatamente anterior. Por esta razón, se presentan como evidencia: el correo de seguimiento al mes de diciembre de 2024 (generado en enero de 2025), el seguimiento a enero de 2025 (generado en febrero) y el seguimiento a febrero de 2025 (generado en marzo).</t>
  </si>
  <si>
    <t xml:space="preserve">Se evidencia la realización de los tres seguimientos programados para el trimestre </t>
  </si>
  <si>
    <t>Para este segundo reporte se adjuntan los seguimientos correspondientes a los meses de abril, mayo y junio. Es importante recordar que los seguimientos se realizan durante el mes indicado, pero la información reportada corresponde al mes inmediatamente anterior.
Con este reporte se completa un total acumulado de seis seguimientos, distribuidos así:
Primer trimestre: 3
Segundo trimestre: 3
Acumulado: 6</t>
  </si>
  <si>
    <t>Se evidencia la realización de tres seguimiento al PAA durante el segundo trimestre conforme a la programación establecida</t>
  </si>
  <si>
    <t>Para este tercer reporte se adjuntan los seguimientos correspondientes a los meses de Julio, Agosto y Septiembre. Es importante recordar que los seguimientos se realizan durante el mes indicado, pero la información reportada corresponde al mes inmediatamente anterior.
Con este reporte se completa un total acumulado de seis seguimientos, distribuidos así:
Primer trimestre: 3
Segundo trimestre: 3
Tercer trimestre: 3
Acumulado: 9</t>
  </si>
  <si>
    <t>Se evidencia la realización de tres seguimiento al PAA durante el tercer trimestre conforme a la programación establecida</t>
  </si>
  <si>
    <t>3.  Realizar Mesas Técnicas de seguimiento al Plan Anual de Adquisiciones y Ejecución de Proyectos, con el objetivo de generar puntos de control y articular a las dependencias.</t>
  </si>
  <si>
    <t>Número de mesas técnicas de seguimiento al PAA realizadas</t>
  </si>
  <si>
    <t>Sumatoria del número de mesas técnicas de seguimiento al PAA realizadas</t>
  </si>
  <si>
    <t>Actas de reunión</t>
  </si>
  <si>
    <t>La mesa técnica del PAA se realizó dentro de los tiempos establecidos para el cumplimiento de esta acción. Como evidencia, se adjunta el acta correspondiente a la reunión.</t>
  </si>
  <si>
    <t>Se evidencia la realización de la mesa técnica de seguimiento al Plan  Anual de Adquisidores</t>
  </si>
  <si>
    <t>La mesa técnica del PAA se llevó a cabo dentro de los tiempos establecidos. Como evidencia, se adjunta el acta correspondiente.
Con este reporte se completa un total acumulado de dos mesas técnicas realizadas, distribuidas de la siguiente manera:
Primer trimestre: 1
Segundo trimestre: 1
Acumulado: 2</t>
  </si>
  <si>
    <t>Se evidencia la realización de la mesa técnica de seguimiento al PAA durante el segundo trimestre conforme a la programación establecida</t>
  </si>
  <si>
    <t>La mesa técnica del PAA se llevó a cabo dentro de los tiempos establecidos. Como evidencia, se adjunta el acta correspondiente.
Con este reporte se completa un total acumulado de dos mesas técnicas realizadas, distribuidas de la siguiente manera:
Primer trimestre: 1
Segundo trimestre: 1
Tercer trimestre: 1
Acumulado: 3</t>
  </si>
  <si>
    <t>Se evidencia la realización de la mesa técnica de seguimiento al PAA durante el tercer trimestre conforme a la programación establecida</t>
  </si>
  <si>
    <t xml:space="preserve">1. Hacer interoperables los  sistemas de información para la gestión contractual, financiera, documental y del talento humano en la Entidad, realizando la respectiva transferencia del conocimiento. </t>
  </si>
  <si>
    <t>Numero de sistemas de información interoperables</t>
  </si>
  <si>
    <t>Sumatoria del número de sistemas de información interoperables</t>
  </si>
  <si>
    <t>Informe técnico en donde se explique el mecanismo de interoperabilidad</t>
  </si>
  <si>
    <t xml:space="preserve">Sistema de información </t>
  </si>
  <si>
    <t>Teniendo en cuenta que la actividad no tiene programación para  el primer trimestre, no requiere avance cuantitativo</t>
  </si>
  <si>
    <t>No se reporta avance</t>
  </si>
  <si>
    <t>A la fecha, se ha logrado la interoperabilidad efectiva de los sistemas de información LICO, COPE, Apelaciones, y su integración con plataformas externas e internas clave. LICO y COPE interoperan con el Registro Nacional de Medidas Correctivas (RNMC) mediante servicios web tipo REST, y comparten información crítica para validar la firmeza de actos administrativos y realizar procesos de cobro. A su vez, COPE se integra con el sistema de gestión documental SIGA, permitiendo la consulta en línea de radicados y correspondencia asociada a expedientes. El sistema Apelaciones realiza intercambio de información con RNMC para el seguimiento de decisiones en segunda instancia. Asimismo, se avanza en la integración entre los sistemas misionales y el ERP institucional SICAPITAL, a través de servicios de interoperabilidad que permitirán una trazabilidad más eficiente en los procesos financieros y administrativos. Estas implementaciones cumplen la meta trazada para el tercer trimestre del año, consolidando el modelo de arquitectura interoperable de la entidad.</t>
  </si>
  <si>
    <t>Se evidencia según la información suministrada que se cuenta con dos sistemas interoperables al corte del tercer trimestre cumpliendo con la programación</t>
  </si>
  <si>
    <t>2. Gestionar los requerimientos tecnológicos recibidos de las dependencias a través de mesa de servicio de TI, conforme al procedimiento definido para esto.</t>
  </si>
  <si>
    <t>Porcentaje de requerimientos  tecnológicos  gestionados a través de la mesa de servicio de TI</t>
  </si>
  <si>
    <t>(Sumatoria de requerimientos gestionados en la vigencia / total de requerimientos recibidos en la vigencia) *100</t>
  </si>
  <si>
    <t>Requerimientos tecnológicos</t>
  </si>
  <si>
    <t>Reporte de herramienta mesa de servicios de TI</t>
  </si>
  <si>
    <t xml:space="preserve">En el periodo 01 enero al 31 de marzo del 2025, se gestionaron los  6047 requerimientos recibidos de  servicios de TI,  con una  efectividad del 100 % .
De las cuales, se solucionaron completamente 5996 (cerrados resueltos) que equivale al 99% y los 51 requerimientos restantes correspondientes al 1 %, fueron  asignado a los equipos responsables y se está en tiempos de respuesta. </t>
  </si>
  <si>
    <t xml:space="preserve">Se evidencia en el informe presentado la gestión de los 6047 que casos que incluye  los cerrados, resueltos y en "gestión" para los 6047 solicitudes recibidas. No obstante, se recomienda revisar el alcance de la actividad para enfocarse en los requerimientos solucionados o cerrados si se considera pertinente.
</t>
  </si>
  <si>
    <t>En el periodo del 01 de abril al 30 de junio del 2025, se gestionaron 5498 requerimientos de servicios de TI,  con una efectividad del 100 %
De las cuales, se solucionaron  completamente  5408 (cerrados resueltos) que equivale al  98% y los 90  requerimientos restantes que  corresponden al  2% fueron asignados a los equipos responsables y se está en tiempos de respuesta.
Finalmente, entre el 01 de enero  y 30 de junio del 2025, se gestionaron 11,545 requerimientos de servicios de TI, con una efectividad del 100%,  de los cuales se solucionaron completamente 11455 (cerrados resueltos)  y los 90 requerimientos restantes que corresponde al 1 % fueron asignados a los equipos responsables y se esta en tiempo de respuesta.</t>
  </si>
  <si>
    <t>Se evidencia la gestión realizada frente a los requerimientos tecnoloógicos allegados  cumpliendo por encima de lo esperado</t>
  </si>
  <si>
    <t>En el periodo del 01 de julio al 30 de septiembre del 2025, se gestionaron 4920 requerimientos de servicios de TI,  con una efectividad del 100 %
De las cuales, se solucionaron  completamente  4831(cerrados resueltos) que equivale al  98,19% y los 89  requerimientos restantes que  corresponden al  1,81% fueron asignados a los equipos responsables y se está en tiempos de respuesta.
Finalmente, entre el 01 de enero  y 30 de septiembre del 2025, se gestionaron 16465 requerimientos de servicios de TI, con una efectividad del 100%,  de los cuales se solucionaron completamente 16376(cerrados resueltos)  y los 89 requerimientos restantes que corresponde al 1 % fueron asignados a los equipos responsables y se esta en tiempo de respuesta.</t>
  </si>
  <si>
    <t>Se evidencia el cumplimiento de la actividad según la programación</t>
  </si>
  <si>
    <t>Se anexa soporte solicitado</t>
  </si>
  <si>
    <t xml:space="preserve">3. Mantener la disponibilidad de las soluciones tecnológicas de la Entidad a cargo de la DTSI, con el apoyo de herramientas de monitoreo para permitir que la información y los servicios se mantengan operativos cuando seán requeridos por los procesos de la Entidad. </t>
  </si>
  <si>
    <t>Porcentaje de disponibilidad de las soluciones tecnologicas</t>
  </si>
  <si>
    <t>Promedio de disponibilidad de las soluciones tecnológicas de la Entidad a cargo de la DTSI del periodo observado</t>
  </si>
  <si>
    <t>Disponibilidad de soluciones tecnológicas</t>
  </si>
  <si>
    <t>Reporte de herramientas de monitoreo</t>
  </si>
  <si>
    <t>Para el primer trimestre del 2025,   la disponibilidad de las  29 soluciones tecnológicas de la Entidad a cargo de la DTSI fue del  97 %,  resultado  promedio de las mismas ,  información consolidada a partir de los datos generados por la herramienta de monitoreo System Center Operations Manager.  Promedio que  se calcula manualmente.  .</t>
  </si>
  <si>
    <t>Se evidencia que la disponibilidad de las soluciones al corte del trimestre fue en promedio del 97%, con lo que se cumple por encima de la meta establecida para el trimestre</t>
  </si>
  <si>
    <t xml:space="preserve">Para el segundo trimestre del 2025, la disponibilidad de las 16 soluciones tecnologicas de la Entidad a cargo de la DTSI  fue de 98,56 % resultado promedio de la mismas, información consolidada a partir  de los datos generados por la herramienta de monitoreo  System Operations Manager. Promedio que se calcula  manualmente. 
</t>
  </si>
  <si>
    <t>Se evidencia el promedio de disponibilidad de soluciones tecnológicas de acuerdo con el informe aportado por la DTSI cumpliendo por encima de lo esperado</t>
  </si>
  <si>
    <r>
      <rPr>
        <sz val="11"/>
        <color rgb="FF000000"/>
        <rFont val="Arial"/>
      </rPr>
      <t>Para el tercer trimestre del 2025, la disponibilidad de las 22</t>
    </r>
    <r>
      <rPr>
        <sz val="11"/>
        <color rgb="FFFF0000"/>
        <rFont val="Arial"/>
      </rPr>
      <t xml:space="preserve"> </t>
    </r>
    <r>
      <rPr>
        <sz val="11"/>
        <color rgb="FF000000"/>
        <rFont val="Arial"/>
      </rPr>
      <t xml:space="preserve">soluciones tecnologicas de la Entidad a cargo de la DTSI  fue de 99,88% resultado promedio de la mismas, información consolidada a partir  de los datos generados por la herramienta de monitoreo  System Operations Manager. Promedio que se calcula  manualmente. 
</t>
    </r>
  </si>
  <si>
    <t>Se evidencia el cumplimiento del porcentaje de disponibilidad de las soluciones tecnológicas</t>
  </si>
  <si>
    <t>4. Ejecutar las actividades  definidas el Plan Estratégico de Tecnologías de Información - PETI, de acuerdo con lo programado.</t>
  </si>
  <si>
    <t>Porcentaje de ejecución del PETI</t>
  </si>
  <si>
    <t>(Número de actividades ejecutadas en el Plan Estratégico PETI / Número de actividades del PETI)*100</t>
  </si>
  <si>
    <t>Avance del PETI</t>
  </si>
  <si>
    <t>Soporte ejecución actividades</t>
  </si>
  <si>
    <t xml:space="preserve">Para el primer trimestre del 2025, se ejecutaron las actividades definidas en el cronograma de seguimiento  del Plan Estratégico de Tecnologías de la Información para los meses de enero, febrero y marzo del  2025. </t>
  </si>
  <si>
    <t xml:space="preserve">Teniendo en cuenta que la actividad no está programada para el trimestre, no requiere reporte cuantitativo. No obstante, se observa que se cuenta con un cronograma interno, por ello, se recomienda revisar un posible ajuste a la programación de la actividad dentro del POA, de manera que sea posible el seguimiento al avance trimestral de la ejecución sin esperar hasta el último trimestre.
</t>
  </si>
  <si>
    <t>Para el segundo trimestre del 2025,  se ejecutaron las actividades definidas en el cronograma de seguimiento al Plan Estrategico de Tecnologias de la Información para los meses de abril, mayo y junio del 2025 cumpliendo al 100%.
Finalmente, de acuerdo a lo programado en el PETI, en el primer semestre del 2025, se han cumplido con las actividades definidas al 100%</t>
  </si>
  <si>
    <t xml:space="preserve">Se videncia a través de acta suscrita por el Director de Tecnologías y Sistemas de la información el cumplimiento de las actividades programdas para el segundo trimestre dentro del plan de trabajo, se recomienda a la DTSI disponer de un respositorio en el cual se puedan observar los documentos que respaldan el cumplimiento de los actividades.
</t>
  </si>
  <si>
    <t>Para el tercer trimestre del 2025,  se ejecutaron las actividades definidas en el cronograma de seguimiento al Plan Estrategico de Tecnologias de la Información para los meses de julio, agosto y septiembre del 2025 cumpliendo al 100%.
Se ejecutaron las actividades programadas.
Seguimiento y control de los 13 proyectos PETI vigencia actual.
Realización de actividades de uso y apropiación.
Finalmente, de acuerdo a lo programado en el PETI, en el segundo trimestre del 2025, se han cumplido con las actividades definidas al 100%
Nota: En relación al proyecto P04 SEGUIMIENTO 360 SIFCO, se realizó solicitud formal a la dependencia de la solicitud de cancelación del proyect</t>
  </si>
  <si>
    <t xml:space="preserve">Dificultad en finalización de diligenciamiento de acta de constitución de proyecto P04 SEGUIMIENTO 360 SIFCO con la Subsecretaría de Inversiones </t>
  </si>
  <si>
    <t>Se realizó solicitud formal a la  dependencia con el oficialización del estado del proyecto P04 SEGUIMIENTO 360 SIFCO, el cual figura como CANCELADO en el consolidado PETI</t>
  </si>
  <si>
    <t xml:space="preserve">Se evidencia a través del acta suscrita por el Director de Tecnologías y Sistemas de la información el cumplimiento de las actividades programadas para el tercer trimestre dentro del plan de trabajo. No obstante, segun la matriz de seguimiento y la dificultad reportadas, no se realizó la actividad realcionada con el proyecto  P-04 y se evidencia la solicitud  de oficialización de su cancelación a la dependencia correspondiente. En este sentido se encuentra la gestión frente al proyecto, pero se recomienda que para el cuarto trimestre se haya oficializado la cancelación o se presenten los avances del proyecto.
</t>
  </si>
  <si>
    <t>5.  Ejecutar las actividades  definidas en el Plan de Seguridad y Privacidad de la Información , de acuerdo con lo programado</t>
  </si>
  <si>
    <t>Porcentaje de ejecución del Plan de Seguridad de la información</t>
  </si>
  <si>
    <t>(Número de actividades realizadas/número de actividades programadas del plan*100</t>
  </si>
  <si>
    <t>Avance del Plan de seguridad y privacidad de la información</t>
  </si>
  <si>
    <t>De acuerdo a lo definido en la actividad del Plan de acción POA, se reporta avance en las tareas programadas en el Plan de Seguridad y Privacidad de la Información, debido a que iniciaron su ejecución en enero  y su fecha de finalización 31 de diciembre del 2025, la cuales se relacionan a continuación: 
1.  Realizar la publicación de procedimientos y/o documentos
3. Gestión de cambios en las soluciones e infraestructura tecnológica
5. Validación y ajustes a la implementación de los controles de la ISO 27001.
6. Apoyar en los reportes de información  de la Política de Gobierno Digital.
7. Actividades del Plan de Uso y Apropiación 
En relación a las actividades 2, 4, 8 y 9, las mismas se realizarán de acuerdo a la programación del plan conforme a la disponibilidad de recursos requeridos.</t>
  </si>
  <si>
    <t xml:space="preserve">Teniendo en cuenta que la actividad no cuenta con programación para el primer trimestre, no requiere reporte. No obstante, se insta a la DTSI a considerar la posibilidad de realizar una programación interna para el avance del Plan de Seguridad y privacidad de información.
</t>
  </si>
  <si>
    <t xml:space="preserve">D e acuerdo a lo definido en la actividad del Plan de Acción (POA), se reporta  el avance en las  cuatro (4)  tareas programadas en el Plan de Seguridad y Privacidad de la Información correspondiente al 24 % de ejecución del mismo:
3. Gestión de cambios en las soluciones e infraestructura tecnologica.
5. Validación y ajustes a la implementación de los controles de la ISO 27001.
6. Apoyar en los reportes de información  de la Politica de Gobierno Digital.
7. Actividades del Plan de Uso y Apropiación.
Importante mencionar que,  el acumulado del 01 de enero al 30 de junio del 2025, es  del 24 %, debido a que en el primer trimestre del 2025, no se programaron actividades.
</t>
  </si>
  <si>
    <t xml:space="preserve">Se evidencia la ejecución de las 4 actividades programadas para el trimestre dentro del plan de trabajo. </t>
  </si>
  <si>
    <t xml:space="preserve">D e acuerdo a lo definido en la actividad del Plan de Acción (POA) para el tercer trimestre del 2025, se reporta  el avance en las  cuatro (4)  tareas programadas en el Plan de Seguridad y Privacidad de la Información correspondiente al 24 % de ejecución del mismo:
3. Gestión de cambios en las soluciones e infraestructura tecnologica.
5. Validación y ajustes a la implementación de los controles de la ISO 27001.
6. Apoyar en los reportes de información  de la Politica de Gobierno Digital.
7. Actividades del Plan de Uso y Apropiación.
Importante mencionar que,  el acumulado del 01 de enero al 30 de septiembre del 2025, es  del 47 %.
</t>
  </si>
  <si>
    <t>Se evidencia el cumplimiento de las actividades  del plan de trabajo establecidas para el tercer trimestre</t>
  </si>
  <si>
    <t>6. Ejecutar las  actividades  definidas en el Plan de Tratamiento de Riesgos de Seguridad de la Información), de acuerdo con lo programado</t>
  </si>
  <si>
    <t>Porcentaje de ejecución del Plan de tratamiento de riesgos</t>
  </si>
  <si>
    <t>(Número de actividades realizadas/número de actividades programadas del plan)*100</t>
  </si>
  <si>
    <t>Avance en el plan de tratamiento de riesgos</t>
  </si>
  <si>
    <t>De acuerdo a lo definido en la actividad del Plan de acción POA, se reporta avance en las tareas programadas en el Plan de Tratamiento de Riesgos de Seguridad y Privacidad de la Información, debido a que iniciaron su ejecución en enero  y su fecha de finalización 31 de diciembre del 2025, la cuales se relacionan a continuación: 
1. Actualización de activos de información
3. Seguimiento cuatrimestral a los controles de seguridad de la información
4. Revisión y ajustes de controles de seguridad de la Información. 
En relación a las actividades 2, y 5 las mismas se realizarán de acuerdo a la programación del plan conforme  a la disponibilidad de recursos requeridos</t>
  </si>
  <si>
    <t xml:space="preserve">Teniendo en cuenta que la actividad no cuenta con programación para el primer trimestre, no requeire reporte. No obstante, se insta a la DTSI a considerar la posibilidad de realizar una programación interna para el avance del Plan de Tratamiento riesgos  que pueda ser medida a través del POA.
</t>
  </si>
  <si>
    <t>De acuerdo a lo definido en la actividad del Plan de Acción (POA),  se reporta avance en  una (1)  tarea programada en el Plan de Tratamiento de Riesgos de Seguridad y Privacidad de la Información, correspondiente al 14 % de ejecución del mismo:
1. Mesas de trabajo con las areas y procesos de acuerdo al plan de actualización de activos de información vigencia 2025.
La ejecución del plan se esta realizando de acuerdo a la programación establecida.
Importante mencionar que,  el acumulado del 01 de enero al 30 de junio del 2025, es  del 14 %, debido a que en el primer trimestre del 2025, no se programaron actividades.</t>
  </si>
  <si>
    <t>De acuerdo a lo definido en la actividad del Plan de Acción (POA) para el tercer trimestre del 2025,  se reporta avance en una (1)  tarea programada en el Plan de Tratamiento de Riesgos de Seguridad y Privacidad de la Información, correspondiente al 14 % de ejecución del mismo:
1. Mesas de trabajo con las areas y procesos de acuerdo al plan de actualización de activos de información vigencia 2025.
La ejecución del plan se esta realizando de acuerdo a la programación establecida.
Importante mencionar que,  el acumulado del 01 de enero al 30 de septiembre del 2025, es  del 29 %.</t>
  </si>
  <si>
    <t>Se evidencia el cumplimiento de la actividad programada para el tercer trimestre dentro del plan de trabajo.</t>
  </si>
  <si>
    <t>OBJETIVO 6 - LINEA ESTRATÉGICA 4
 Fortalecimiento de las competencias del talento humano para el logro de los objetivos institucionales, afianzando el sentido de pertenencia, la gestión del cambio y la mejora en la prestación de los servicios de la entidad</t>
  </si>
  <si>
    <t>1. Ejecutar y hacer segimiento  al Plan Estratégico de Talento Humano.</t>
  </si>
  <si>
    <t>Porcentaje de cumplimiento del Plan Estratégico del Talento humano</t>
  </si>
  <si>
    <t>(Sumatoria de actividades cumplidas  del Plan estratégico de Talento Humano / total  de activdades  del l Plan Estratégico de Talento  Humano)*100</t>
  </si>
  <si>
    <t>Plan cumplido</t>
  </si>
  <si>
    <t xml:space="preserve">Matriz de seguimiento al Plan </t>
  </si>
  <si>
    <r>
      <rPr>
        <b/>
        <sz val="11"/>
        <color rgb="FF000000"/>
        <rFont val="Arial"/>
        <family val="2"/>
      </rPr>
      <t xml:space="preserve">Para el primer trimeste de  2025 se ejecutaron  26 actividades de  26 actividades programadas
Planeación
</t>
    </r>
    <r>
      <rPr>
        <sz val="11"/>
        <color rgb="FF000000"/>
        <rFont val="Arial"/>
        <family val="2"/>
      </rPr>
      <t xml:space="preserve">se realizo el seguimiento siguientes documentos de la vigencia 2025: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(27publicaciones) y Plan de Gestión Documental (15 actividades).
Seguimiento y ejecución a los siguientes planes: Plan de Comunicaciones (15 actividades), Plan de Gestión Documental (15 actividades). 
Seguimiento y ejecución a los siguientes planes: Plan Anual de Vacantes (6 actividades), Plan de Previsión de Necesidades (11 actividades).
Validación 5  hojas de vida del SIDEAP acorde con lo dispuesto en la Circular Externa 001 del DASCD de 18 de enero de 2021.
Informe de Teletrabajadores correspondiente al primer trimestre de 2025. Este reporte se presenta en el formato que se recibe por parte de la Secretaria General y se reporta la información de los Teletrabajadores tanto activo como inactivos (VT, Encargos, comisiones)
</t>
    </r>
    <r>
      <rPr>
        <b/>
        <sz val="11"/>
        <color rgb="FF000000"/>
        <rFont val="Arial"/>
        <family val="2"/>
      </rPr>
      <t xml:space="preserve">Nómina
</t>
    </r>
    <r>
      <rPr>
        <sz val="11"/>
        <color rgb="FF000000"/>
        <rFont val="Arial"/>
        <family val="2"/>
      </rPr>
      <t xml:space="preserve">Procesamiento de 7084,  novedades para el pago de factores salariales y prestacionales a los servidores públicos que conforman la Planta de Personal permanente y temporal de la SCJ, dentro de los plazos establecidos.
Consolidación de la información de 80  incapacidades para adelantar la gestión de recobros ante las EPS.
Durante el primer trimestre, se realizaron las liquidaciones de sentencias de contrato realidad, y se gestionaron las respuestas a los requerimientos que fueron necesarias 
Se realizó el seguimiento presupuestal a los rubros de gastos de personal, dejando evidencia en los meses de octubre, noviembre y diciembre
</t>
    </r>
    <r>
      <rPr>
        <b/>
        <sz val="11"/>
        <color rgb="FF000000"/>
        <rFont val="Arial"/>
        <family val="2"/>
      </rPr>
      <t xml:space="preserve">Jurídico
</t>
    </r>
    <r>
      <rPr>
        <sz val="11"/>
        <color rgb="FF000000"/>
        <rFont val="Arial"/>
        <family val="2"/>
      </rPr>
      <t xml:space="preserve">Durante el primer trimestre de 2025 se realizó el respectivo seguimiento al acuerdo Sindical publicado el 10 de julio de 2024
Se expidieron los actos administrativos correspondiente a las novedades y situaciones administrativas de los servidores durante del primer trimestre 2025
</t>
    </r>
    <r>
      <rPr>
        <b/>
        <sz val="11"/>
        <color rgb="FF000000"/>
        <rFont val="Arial"/>
        <family val="2"/>
      </rPr>
      <t xml:space="preserve">EDL
</t>
    </r>
    <r>
      <rPr>
        <sz val="11"/>
        <color rgb="FF000000"/>
        <rFont val="Arial"/>
        <family val="2"/>
      </rPr>
      <t xml:space="preserve">para el primer trimestre de 2025 se culminó a 31 de Enero el proceso de Evaluación Anual que incluye las dos evaluaciones parciales semestrales.  Se enviaron correos a las diferentes dependencias de la SDSCJ tanto a los servidores que realizan la labor de enlace en el tema de EDL con la Dirección de Gestión Humana, como a cada uno de los Gerentes Públicos y Jefes de Oficinas. En cuanto a los Acuerdos de Gestión, se envio correo igualmente a enlaces de cada una de las dependencias y  a los Directivos, dando indicaciones de conformidad con las Circulares Externas DASC 04 y 05 de 2025 referidas al Cierre de Acuerdos de Gestión Vigencia 2024 y a la Concertación de Acuerdos de Gestión Vigencia 2025, cuya fecha máxima se cumplió con ampliación el día 31 de Marzo de 2025. Con relación al Sistema de Evaluación de la Gestión para los servidores públicos vinculados bajo nombramiento provisional en la SDSCJ se cuenta con la Resolución 000059 del 21 de Febrero de 2017 que adopta dicho Sistema cuya estructura, desarrollo y
procedimiento fueron definidos por el DASC, junto con el Protocolo del mismo nombre y su instrumento (documento Excel).
</t>
    </r>
  </si>
  <si>
    <t xml:space="preserve">Se evidenció diferencia en la ponderación de la programación trimestal de POA y la planeción de la DGH  </t>
  </si>
  <si>
    <t xml:space="preserve">Se solicitará ajuste de los de los porcentajes progamados para cada trimestre a fin de tener homogeneidad en la información </t>
  </si>
  <si>
    <t xml:space="preserve">Se ha evidenciado la ejecución de 56 actividades de las 255 contempladas en el Plan Estratégico, lo que representa un cumplimiento del 22%, superando la programación prevista para el primer trimestre.
Si bien el sobrecumplimiento no genera efectos negativos, se recomienda a la Dirección de Gestión Humana homogeneizar los porcentajes establecidos en el Plan Estratégico con los del POA, con el fin de garantizar coherencia en la planificación y facilitar el seguimiento de los avances.
</t>
  </si>
  <si>
    <t>Durante el segundo trimestre de 2025 se ejecutaron 65 actividades contempladas en el Plan Estratégico de Talento Humano (PETH), que, sumadas a las 52 desarrolladas en el primer trimestre, alcanzan un total de 117 actividades ejecutadas de las 245 programadas para la vigencia actual, lo que representa un avance del 48% en la ejecución del plan</t>
  </si>
  <si>
    <t>Teniendo en cuenta que el incremento del Salario Mínimo Legal Vigente (SMLV) para la vigencia 2025 fue del 9,5 %, superior en 2,6 puntos porcentuales al ajuste salarial del 6,9 % autorizado para los servidores públicos del Distrito Capital, 21 servidores adquirieron el derecho al suministro de dotación, toda vez que su remuneración mensual actual quedó por debajo de dos (2) veces el SMLV.</t>
  </si>
  <si>
    <t>Se solicitó el respectivo traslado persupuestal a fin de  completar los resursos y realizar la compra</t>
  </si>
  <si>
    <t>Se evidencia el cumplimiento de las actividades reportadas, al corte de 132 actividades programadas se han cumplido 117 con lo que se genra un resago de 2% en el cumplimiento según la programación.</t>
  </si>
  <si>
    <t>Durante el tercer trimestre de 2025 se ejecutaron 63 actividades contempladas en el Plan Estratégico de Talento Humano (PETH), que, sumadas a las 117 desarrolladas en el primer semetre, alcanzan un total de 180 actividades ejecutadas de las 245 programadas para la vigencia actual, lo que representa un avance del 73% en la ejecución del plan</t>
  </si>
  <si>
    <t>Se evidencia el cumplimiento de las actividades con un ligero resago explicado por el Plan Institucional de Capacitación</t>
  </si>
  <si>
    <t>2. Realizar reportes de seguimiento de las actividades orientadas al cumplimiento de las políticas distritales transversales a la Dirección de Gestión Humana.</t>
  </si>
  <si>
    <t>Numero de reportes de seguimiento</t>
  </si>
  <si>
    <t>Reportes de seguimiento realizados</t>
  </si>
  <si>
    <t xml:space="preserve">Matriz de seguimiento a reportes </t>
  </si>
  <si>
    <t>Se realiza el primer seguimiento al PROGRAMA DE TRANSPARENCIA Y ÉTICA PÚBLICA - EJECUCIÓN ANUAL PTEP 2025</t>
  </si>
  <si>
    <t>Se evidenció la remisión del reporte  según la actividad, programado para el primer trimestre.</t>
  </si>
  <si>
    <t>Se realiza el segundo seguimiento al PROGRAMA DE TRANSPARENCIA Y ÉTICA PÚBLICA - EJECUCIÓN ANUAL PTEP 2025</t>
  </si>
  <si>
    <t>Se evidencia el reporte realizado al PETP de las actividades a cargo de la Dirección de Getión Humana correspondientes al segundo trimestre</t>
  </si>
  <si>
    <t>Se realiza el tercer reporte al PROGRAMA DE TRANSPARENCIA Y ÉTICA PÚBLICA - EJECUCIÓN ANUAL PTEP 2025</t>
  </si>
  <si>
    <t>Se evidencia el reporte realizado conforme a la programación del trimestre</t>
  </si>
  <si>
    <t xml:space="preserve">3. Realizar la ejecución y seguimiento al Plan Institucional de Capacitación, basado en las necesidades identificadas en cada una de las áreas
</t>
  </si>
  <si>
    <t xml:space="preserve">Porcentaje de cumplimiento del Plan Institucional de Capacitación </t>
  </si>
  <si>
    <t>(Sumatoria de actividades cumplidas en el año del Plan Institucional de Capacitación/ Total de actividades del Plan Institucional de Capacitación)*100</t>
  </si>
  <si>
    <t xml:space="preserve"> Para el primer trimestre de 2025, se ejecutaron 4 actividades de  7 programadas en Plan Institucional de Capacitación </t>
  </si>
  <si>
    <t xml:space="preserve">Se evidenció diferencia en la ponderación de la programación trimestral de POA y la planeación de  la DGH  
- Se reprograman 3 actividades de las cuales  2 se realizarán con cargo al Contrato que actualmente se encuentra en proceso, la actividad restante se reprograma por articulación con la dirección de Acceso a la Justicia y Oficina de Control Disciplinario Interno.
</t>
  </si>
  <si>
    <t xml:space="preserve">Se solicitará ajuste de los de los porcentajes programados para cada trimestre a fin de tener homogeneidad en la información </t>
  </si>
  <si>
    <t xml:space="preserve">Se ha evidenciado la ejecución de 4 de las 40 actividades contempladas en el Plan, lo que representa un avance del 10% conforme a la programación establecida en el POA.
Sin embargo, dentro de la programación interna de la Dirección de Gestión Humana, se había contemplado un mayor número de actividades (7), lo que generaría un posible incumplimiento respecto a su planificación original. No obstante, el seguimiento al POA se realiza sobre lo aquí programado, por lo que se asigna el 10% de avance.
Ante esta situación, se recomienda realizar la homogenización de los porcentajes asignados en el Plan Institucional y el POA, con el fin de evitar ambigüedades en la medición del cumplimiento y garantizar una alineación precisa entre ambos documentos.
</t>
  </si>
  <si>
    <t>Durante el segundo trimestre de 2025 se adelantaron 11 actividades en el marco del Plan Institucional de Capacitación (PIC), que, al sumarse a las ejecutadas en el primer trimestre, alcanzan un total de 18 actividades desarrolladas de las 41 programadas para la vigencia actual, lo que representa un avance del 44% en la ejecución del plan.</t>
  </si>
  <si>
    <t xml:space="preserve">
1.  Al inicio de la vigencia 2025, se tenía proyectado adelantar el proceso de contratación bajo la modalidad de contratación directa. Sin embargo, la Dirección de Gestión Humana decidió desistir de esta modalidad tras evidenciar, en el estudio de mercado, que la institución inicialmente prevista presentó una oferta con un valor superior al de otras cotizaciones recibidas. En consecuencia, fue necesario ajustar la modalidad de selección, optando por una Selección Abreviada de Menor Cuantía. El nuevo proceso fue radicado ante la Dirección Jurídica Contractual el día 30 de junio de 2025
2.  Se evidenció una falta de articulación con las entidades aliadas que ofrecen procesos de capacitación a costo cero</t>
  </si>
  <si>
    <t xml:space="preserve">Continuar con el proceso contractual  y cumplir con la repogramación de actividades </t>
  </si>
  <si>
    <t>Se evidenció el avance de 11 actividades durante el segundo trimestre, de un total de 16 programadas para dicho periodo. Esto representa un cumplimiento del 44% en el acumulado, lo que refleja un rezago del 10% frente a la meta proyectada a corte del segundo trimestre.
La Dirección de Gestión Humana explicó que la causa principal de este desfase fue el cambio en la modalidad de selección para la contratación del operador encargado de impartir la formación.
Se recomienda realizar seguimiento a las acciones correctivas que permitan mitigar el impacto de este rezago en los trimestres siguientes de manera que sea posible cumplir con la totalidad del plan de capacitación en el 2025,</t>
  </si>
  <si>
    <t>Durante el tercer trimestre de 2025 se adelantaron 10 actividades en el marco del Plan Institucional de Capacitación (PIC), que, al sumarse a las ejecutadas en el semetre , alcanzan un total de 28  actividades desarrolladas de las 41 programadas para la vigencia actual, lo que representa un avance del 68,29% en la ejecución del plan.</t>
  </si>
  <si>
    <t>En el tercer trimestre no se contó con un contrato vigente para la ejecución de las capacitaciones pagas del PIC, lo que ha generado un rezago de doce (12) actividades pendientes por desarrollar.</t>
  </si>
  <si>
    <t>Durante el mes de octubre se prevé la culminación del proceso de contratación con la respectiva adjudicación; en este sentido, se procederá al inicio de la ejecución de las actividades que se encuentran pendientes</t>
  </si>
  <si>
    <t>Se evidencia el cumplimeinto de 10 actividades quedando con un resago en la programación al corte deltrimestre</t>
  </si>
  <si>
    <t>4. Ejecutar y hacer seguimiento al Plan Anual de Vacantes</t>
  </si>
  <si>
    <t xml:space="preserve">Porcentaje de avance en el cumplimiento del Plan Anual de Vacantes </t>
  </si>
  <si>
    <t>(Sumatoria de actividades cumplidas en el año del Plan de vacantes / total de actividades  del Plan de vacantes)*100</t>
  </si>
  <si>
    <t xml:space="preserve">Para el primer trimestre de 2025 se ejecutaron 6 actividades de 6 Programadas en el  Plan Anual de Vacantes, correspondientes al 23% </t>
  </si>
  <si>
    <t xml:space="preserve">Se evidenció diferencia en la ponderación de la programación trimestral de POA y la planeación de  la DGH  </t>
  </si>
  <si>
    <t xml:space="preserve">Conforme al  cronograma del Plan Anual de Vacantes, se observan marcados como ejecutadas 6 de las 26 actividades con lo que  presenta una sobre ejecución frente a lo programado en el POA. Dicha sobre ejecución no se considera negativa, no obstante se sugiere revisar si la programación debería ajustarse al considera cumplir con el cronograma anticipadamente. 
</t>
  </si>
  <si>
    <t>Durante el segundo trimestre de 2025 se ejecutaron 7 actividades en el marco del Plan Anual de Vacantes, que, al sumarse a las desarrolladas en el primer trimestre, completan un total de 13 actividades ejecutadas, de las 26 programadas para la vigencia actual, lo que representa un avance del 50% en la ejecución del plan.</t>
  </si>
  <si>
    <t>Se evidenció el cumplimiento de las actividades programadas para el trimestre dentro del plan anual de vacantes</t>
  </si>
  <si>
    <t>Durante el tercer trimestre de 2025 se ejecutaron 6 actividades en el marco del Plan Anual de Vacantes, que, al sumarse a las desarrolladas en el primer semetre, completan un total de 19 actividades ejecutadas, de las 26 programadas para la vigencia actual, lo que representa un avance del 73% en la ejecución del plan.</t>
  </si>
  <si>
    <t>Se evidencia el cumplimiento de las actividades programadas para el trimestre</t>
  </si>
  <si>
    <t>5.Ejecutar y hacer seguimiento al Plan de Previsión de necesidades
​</t>
  </si>
  <si>
    <t>Porcentaje de avance en el cumplimiento del Plan de Previsión de necesidades</t>
  </si>
  <si>
    <t>(Sumatoria de actividades cumplidas en el año del Plan de Previsión de necesidades/total de actividades del  Plan de Previsión de necesidades)*100</t>
  </si>
  <si>
    <t>Durante el primer trimestre de 2025, se ejecutaron 4 actividades de 4 programadas en  Plan de Previsión de Necesidades</t>
  </si>
  <si>
    <t>Se evidenció la realización de 4 de las 20 actividades contempladas en el plan con lo que se tiene un 20% de cumplimiento, cifra superior a la  programación del trimestre. Aunque dicha sobre ejecución no se considera negativa, se sugiere revisar si el plan será cumplido anticipadamente y ajustar en coherencia la programación del POA</t>
  </si>
  <si>
    <t>Durante el segundo trimestre de 2025 se ejecutaron 6 actividades en el marco del Plan de Previsión de Necesidades de Talento Humano, que, al sumarse a las desarrolladas en el primer trimestre, completan un total de 10 actividades ejecutadas, de las 20 programadas para la vigencia actual, lo que representa un avance del 50% en la ejecución del plan.</t>
  </si>
  <si>
    <t>Se evidenció el cumplimiento de las actividades programadas para el trimestre  del plan de previsión de necesidades.</t>
  </si>
  <si>
    <t>Durante el tercer trimestre de 2025 se ejecutaron  5 actividades en el marco del Plan de Previsión de Necesidades de Talento Humano, que al sumarse a las desarrolladas en el primer semestre, completan un total de 15 actividades ejecutadas, de las 20 programadas para la vigencia actual, lo que representa un avance del 75% en la ejecución del plan.
Es de aclarar que para este trimestre se relizó la jecución de 1 actividad anticipada, por lo anteriro se evdencia una ejeción superior a la programda.</t>
  </si>
  <si>
    <t>Se evidencia el cumplimiento de las actividades según lo programado y una adicional con lo cual se presenta una ejecución superior a lo programado para el trimestre</t>
  </si>
  <si>
    <t xml:space="preserve">6. Ejecutar y hacer seguimiento del Plan de Bienestar e Incentivos Institucionales </t>
  </si>
  <si>
    <t>Porcentaje de avance en el cumplimiento del Plan de Bienestar e Incentivos Institucionales</t>
  </si>
  <si>
    <t>(Sumatoria de actividades cumplidas en el año del  Plan de Bienestar e Incentivos Institucionales/Total de activdades del Plan de Bienestar e Incentivos Institucionales)*100</t>
  </si>
  <si>
    <t xml:space="preserve">Durante el primer trimestre de  2024, se ejecutarón 11 actividadeses de 11 programadas en Plan de Bienestar e incentivos </t>
  </si>
  <si>
    <t xml:space="preserve">Se evidenció diferencia en la ponderación de la programación trimestal de POA y la planeción de de la DGH  </t>
  </si>
  <si>
    <t xml:space="preserve">Se ha evidenciado la ejecución de 11 actividades de las 105 incluidas en el Plan de Bienestar, lo que representa un 10% de cumplimiento.
No obstante, se recomendó  a la Dirección de Gestión Humana homogeneizar la programación del POA con la planificación interna del plan, dado que se han identificado períodos en los que la programación interna presenta una menor asignación de pesos porcentuales respecto a los del POA. Esta situación podría generar incumplimientos involuntarios en los compromisos establecidos.
En caso de que se consideren ajustes, será necesario seguir el procedimiento definido para este propósito.
</t>
  </si>
  <si>
    <t>En el segundo trimestre de 2025 se ejecutaron 30 actividades de las 33 programadas en el marco del Plan de Bienestar e Incentivos, que, al sumarse a las realizadas en el primer trimestre, completan un total de 41 actividades ejecutadas, de las 105 programadas para la vigencia actual, lo que representa un avance del 39% en la ejecución del plan.</t>
  </si>
  <si>
    <t>1. Para la contratación del proveedor encargado de ejecutar el Plan de Bienestar e Incentivos, se decidió gestionar ante la Secretaría Distrital de Hacienda la solicitud de vigencias futuras para su ejecución durante los años 2025, 2026 y 2027. Este trámite generó tiempos adicionales en el desarrollo del proceso contractual. La solicitud fue aprobada el 5 de mayo de 2025 y, actualmente, el contrato se encuentra firmado y en proceso de legalización</t>
  </si>
  <si>
    <t>Se evidenció la ejecución de 30 de 33 actividades programadas para el trimestre, de manera acumulada se alcanza el 39% presentando un resago de 3% frente al 42% programado para el corte del segundo trimestre. La Dirección de gestión humana explica  que la solicitud de vigencias futuras hasta el año 2027 generó tiempos adicionales, se recomienda implementar acciones que permitan cumplir con las actividades del año 2025,</t>
  </si>
  <si>
    <t>En el tercer trimestre de 2025 se ejecutaron 31 actividades de las 26 programadas en el marco del Plan de Bienestar e Incentivos, que, al sumarse a las realizadas en el primer semestre, completan un total de 71 actividades ejecutadas, de las 104 programadas para la vigencia actual, lo que representa un avance del 68,3% en la ejecución del plan.</t>
  </si>
  <si>
    <t>Se evidencia un avance del 68,3% en la ejecución del Plan de Bienestar e Incentivos durante el tercer trimestre, lo cual representa un cumplimiento ligeramente superior a la programación establecida para este periodo, que corresponde al 67%. Este resultado refleja un desempeño positivo en la implementación del plan.</t>
  </si>
  <si>
    <t>7. Ejecutar y hacer seguimiento al Plan de Trabajo Anual en Seguridad y Salud en el Trabajo</t>
  </si>
  <si>
    <t>Porcentaje de avance en el cumplimiento del Plan de Trabajo Anual en Seguridad y Salud en el Trabajo</t>
  </si>
  <si>
    <t>(Sumatoria de actividades cumplidas en el año del  Plan de Trabajo Anual en Seguridad y Salud en el Trabajo / Total  de actividades del  Plan de Trabajo Anual en Seguridad y Salud en el Trabajo)*100</t>
  </si>
  <si>
    <t xml:space="preserve">Durante el primer trimestre de 2025 se realizaron 47 actividades de 49 programadas en el  cronograma de SST </t>
  </si>
  <si>
    <t>Se evidencia la ejecución de 47 actividades de las 214 incluidas en el cronograma de SST con lo que se tiene un avance del 22%, porcentaje superior al programado como meta del trimestre. No obstante, el cronograma del SST tenían contemplado 49 actividades con lo que se tendría un cumplimiento por debajo de esperado. Por lo anterior se  sugiere a la Dirección de Gestión Humana a solicitar la reprogramación del POA para que sea coincidente con la programación del PLAN y tener un seguimiento unificado. Así mismo se recomienda revisar las idoneidad de las evidencias de la actividad denominada "realizar la verificación de la afiliación al sistema de seguridad social..." teniendo en cuenta que se aportan las planillas pero no se identifica cual es la verificación realizada</t>
  </si>
  <si>
    <t>En el segundo trimestre de 2025 se ejecutaron 58 actividades en el marco del Plan de Seguridad y Salud en el Trabajo, las cuales, al sumarse a las desarrolladas durante el primer trimestre, alcanzan un total de 106 actividades ejecutadas, de las 214 programadas para la vigencia 2025, , lo que representa un avance del 50% en la ejecución del plan.</t>
  </si>
  <si>
    <t>Se evidencia el cumplimiento de las actividades establecidas dentro del plan de trabajo para el segundo trimestre.</t>
  </si>
  <si>
    <t>En el tercer trimestre de 2025 se ejecutaron 52 actividades en el marco del Plan de Seguridad y Salud en el Trabajo, las cuales, al sumarse a las desarrolladas durante el primer semestre, alcanzan un total de 159 actividades ejecutadas, de las 214 programadas para la vigencia 2025, lo que representa un avance del 74,3% en la ejecución del plan.</t>
  </si>
  <si>
    <t xml:space="preserve">Se evidencia la realización de las actividades según a programación </t>
  </si>
  <si>
    <t>1. Actualizar, publicar y socializar los lineamientos archivísticos anuales.</t>
  </si>
  <si>
    <t>Numero de publicaciones de lineamientos archivísticos realizados</t>
  </si>
  <si>
    <t xml:space="preserve">Sumatoria de publicaciones realizadas </t>
  </si>
  <si>
    <t>Publicación realizada</t>
  </si>
  <si>
    <t xml:space="preserve">Evidencia de publicación y acta de socialización </t>
  </si>
  <si>
    <t>Se realiza actualización de los procedimientos asociados al proceso de Gestión Documental</t>
  </si>
  <si>
    <t>Retrasos en publicación de nuevos lineamientos</t>
  </si>
  <si>
    <t>Ajuste de plan de trabajo</t>
  </si>
  <si>
    <t xml:space="preserve">Teniendo en cuenta que la actividad no cuenta con programación en el primer trimestre, no se requiere un avance cuantitativo. Sin embargo, se registra  avance cualitativo  y se menciona una dificultad así como la medida correctiva con la que se espera dar cumplimiento a la actividad en el cuarto trimestre. 
No obstante lo anterior,  se recomienda a la Dirección de Recursos Físicos considerar la opción de solicitar ajuste en la programación trimestral del POA de acuerdo al plan de trabajo que mencionaron
 </t>
  </si>
  <si>
    <t>Se realiza creación del instructivo  “PROTOCOLO DE
GESTIÓN DOCUMENTAL DE LOS ARCHIVOS
REFERIDOS A LAS GRAVES Y MANIFIESTAS
VIOLACIONES A LOS DERECHOS HUMANOS, E
INFRACCIONES AL DERECHO INTERNACIONAL
HUMANITARIO, OCURRIDAS CON OCASIÓN DEL
CONFLICTO ARMADO INTERNO</t>
  </si>
  <si>
    <t xml:space="preserve">Esta actividad no se encuentra programada para el segundo trimestre. </t>
  </si>
  <si>
    <t>Se genera memorando 3-2025-33600 en el cual se brindan lineamientos para la correcta identificación de las series y subseries que tengan relacion con las violaciones a los derechos humanos e infracciones al derecho internacional humanitario, ocurridas con ocasion del conflicto armado interno. Se describen actividades realizadas para dar cumplimiento a la presente meta.</t>
  </si>
  <si>
    <t>Si se tiene programado para el último trimestre la actualización de los lineamientos archivisticos, la Dirección de Recursos Físicos trimestralmente reportan las actividades concernientes a la actualización para conocimiento general, que se están adelantando las gestiones pertinentes para dar cumplimiento a la actividad propuesta.</t>
  </si>
  <si>
    <t>2. Realizar el seguimiento a la actualización de los instrumentos archivísticos de la SCJ</t>
  </si>
  <si>
    <t>Número de seguimientos realizados a los intrumentos archivísticos de la SCJ</t>
  </si>
  <si>
    <t>Sumatoria del número de seguimientos realizados a los intrumentos archivísticos de la SCJ</t>
  </si>
  <si>
    <t>Matriz de seguimiento</t>
  </si>
  <si>
    <t>Matriz de seguimiento a corte trimestral</t>
  </si>
  <si>
    <t>Se realiza seguimiento a la actualización de los instrumentos archivisticos a través del cumplimiento al desarrollo de las actividades planteadas en el Plan de trabajo de la vigencia 2025</t>
  </si>
  <si>
    <t>Reorganización de actividades</t>
  </si>
  <si>
    <t>Se evidencia la matriz de seguimiento a las actividades para la actualización de instrumentos archivísticos. Sin embargo, se recomienda revisar la pertinencia de que la medición se realice sobre la ejecución de las actividades, en lugar de limitarse al seguimiento. Lo anterior podria ser considerado para solicitar ajuste en la actividad</t>
  </si>
  <si>
    <t>Se evidencia el avance registrado en la matriz de seguimiento a las actividades para la actualización de instrumentos archivísticos. No obstante, se recomienda que dichos seguimientos  evidencien su comunicación, trazabilidad o finalidad  del mismo</t>
  </si>
  <si>
    <t>En la matriz de plan de trabajo 2025, se observa el seguimeinto a las actidades establecidas con los porcentajes de avance. Entre las actividades desarrolladas durante el periodo se realiza la aprobación de 3 instrumentos archivisticos a través de mesa tecnica de archivo realizada el 19 de septiembre de 2025 en la cual se aprueba el PDG, Politica de Gestión Documental y SIC, para lo cual se adjunta matriz de seguimiento.</t>
  </si>
  <si>
    <t>Si bien se evidencia la actualización de la matriz de seguimiento, no es claro el proceso mediante el cual se realiza el seguimiento a las actividades. Se acepta la evidencia presentada dado que era la acordada; sin embargo, se reitera la recomendación de que, para el siguiente trimestre, se incluya documentación que respalde la ejecución efectiva del seguimiento, como evidencia de socialización, envío de alertas, comunicaciones internas u otros mecanismos que permitan verificar que el proceso se está llevando a cabo de manera efectiva. Lo anterior, dado que el comité realizado no tenia como objetivo realizar el seguimiento trimestral sino aprobar algunos documentos.</t>
  </si>
  <si>
    <t xml:space="preserve">1. Realizar capacitaciones a contratistas y supervisores sobre cargue de documentos en el SECOP II y supervisión e interventoría. </t>
  </si>
  <si>
    <t>Numero de capacitaciones realizadas</t>
  </si>
  <si>
    <t>Sumatoria de capacitaciones</t>
  </si>
  <si>
    <t>Informe de capacitación realizada
lista de asistencia</t>
  </si>
  <si>
    <t xml:space="preserve">En el primer trimestre se realizó una  capacitación el 17 de marzo de 2024 para supervisores y contratistas , con acceso general para toda la entidad, sobre obligaciones de los supervisores,  cargue SECOP,   liquidación y cierre de expedientes contractuales  </t>
  </si>
  <si>
    <t>NO</t>
  </si>
  <si>
    <t>Se evidenció la realización de la capacitación programada para el primer trimestre.</t>
  </si>
  <si>
    <t>En el segundo trimestre se programo la capacitacion a los supervisores el 26 de junio sobre uso de la heramienta secop y registro lineamiento de pagos  , cumpliendo con el 100% de la actividad para el periodo progrmado y obteniendo un total acumulado de 2 capacitaciones  al corte del segundo trimestre</t>
  </si>
  <si>
    <t>Se evidencia la realización de la capacitación según la programación</t>
  </si>
  <si>
    <t xml:space="preserve">En el tercer trimestre se programó una capacitacion a los servidores de la entidad, brinado información sobre el uso del SECOP,  oblicaciones del supervisor, manual de contratos , y se realizó una evaluaicón de conocimimiento a un total de 111 personas  encontrando fortalezas en el manejo de la herramienta SECOP </t>
  </si>
  <si>
    <t>Se evidencia la realización de la capacitación conforme a lo programado para el trimestre</t>
  </si>
  <si>
    <t xml:space="preserve">2. 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</si>
  <si>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</si>
  <si>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Sumatoria de comunicaciones realizadas</t>
  </si>
  <si>
    <t xml:space="preserve">Comunicaciones </t>
  </si>
  <si>
    <t xml:space="preserve">Memorando </t>
  </si>
  <si>
    <t xml:space="preserve">En el trimestre fueron enviadas comunicaciones  a los Directivos y abogados socializado las particularidades de las líneas de contratación establecidas Enel manual para la contratación y lineamiento de contratación general,  teniendo en cuenta el inicio de la contratación  vigencia 2025 </t>
  </si>
  <si>
    <t xml:space="preserve">
2. Se observa la remisión de tres (3) comunicaciones relacionadas con líneas contractuales, con lo que se entendería que la actividad está sobre cumplida. Se  recomienda la revisión de la actividad y la meta programada para considerar si las comunicaciones que suelen remitirse corresponden a un número mayor o si debe ajustarse la redacción de la actividad
</t>
  </si>
  <si>
    <t>En el trimestre se emitio comunicacion a los directivos , supervisiores reordado la aplicacion del manual de contratacion, manual de supervision y la guia de cargue secop cumplimiendo hasta la fecha con el 100% de la actividad  en el semestre de acuerdo con la programacion</t>
  </si>
  <si>
    <t>no</t>
  </si>
  <si>
    <t>Se evidencia la remisión de memorando con las lineas contractuales cumpliendo con la programación.</t>
  </si>
  <si>
    <t>En el trimestre se remitio comunicacion señalando la importancia de cargue SECOP y se socializan los manuales de supevisin y la guias , con la comunicacion  3-2025-38193</t>
  </si>
  <si>
    <t>Se evidencia la remisión del memorando con las lineas contractuales cumpliendo con los programado para el trimestre</t>
  </si>
  <si>
    <t>3. Capacitación sobre lineamiento en la política de daño antijurídico.</t>
  </si>
  <si>
    <t xml:space="preserve">Número de capacitaciones en lineamientos de daño antijurídico </t>
  </si>
  <si>
    <t xml:space="preserve">Sumatoria capacitaciones en lineamientos de daño antijurídico </t>
  </si>
  <si>
    <t>Informe de capacitación realizada</t>
  </si>
  <si>
    <t>Se programó las el segundo trimestre de 2025</t>
  </si>
  <si>
    <t>Teniendo en cuenta que la actividad no tiene programación para el primer trimestre, no se requiere avance cuantitativo</t>
  </si>
  <si>
    <t>En el trimestre se brindo la capacitacion de daño antijuridico  en la suscirpcion de  contratos de prestacion de servicios  dirigda a funcionarios, en su calidad de supervisores, de acuerdo con la programacion semestral cumpliendo con 100% de la actividad para el  periodo</t>
  </si>
  <si>
    <t xml:space="preserve">
Se evidencia la realización de la capacitación de prevención de daño antijurídico según la programación</t>
  </si>
  <si>
    <t xml:space="preserve">Se programó para el cuarto trimestre </t>
  </si>
  <si>
    <t>La actividad no está programada para el tercer trimestre, por tanto no requiere reporte</t>
  </si>
  <si>
    <t>4.Responder  oportunamente las acciones judiciales y extrajudiciales  notificadas en la Secretaría Distrital de Seguridad, Convivencia y Justicia</t>
  </si>
  <si>
    <t xml:space="preserve">Porcentaje de cumplimiento en la respuesta a acciones judiciales y extrajudiciales </t>
  </si>
  <si>
    <t>(sumatoria  de repuestas de acciones judiciales y extrajudiciales en el trimestre  / total  de acciones judiciales y extrajudiciales que se vencen en el trimestre ) *100</t>
  </si>
  <si>
    <t>Respuestas atendidas de acciones judiciales</t>
  </si>
  <si>
    <t>flujo</t>
  </si>
  <si>
    <t>Listado de procesos atendidos y listado de procesos con vencimiento en el periodo</t>
  </si>
  <si>
    <t xml:space="preserve">En el trimestres  se tenia el vencimiento de 2 acciones prejudiciales , que fueron atentidas en  termino cumpliendo con el 100% .Respecto a las acciones Judiciales se encuentran en término para constestarse  en el segundo trimestre. </t>
  </si>
  <si>
    <t xml:space="preserve">Se eviencia la atención de las dos acciones prejudiciales que debían atendenders en el trimetre con lo que se cumple el 100% de la actividad
</t>
  </si>
  <si>
    <t xml:space="preserve">En el segundo trimestre  se recibieron un total de 12 demandas, de las cuales  4 fueron contestada por cumplirse el termino, y las 8 restantes se encuentran en termino para el proximo periodo.  De otra parte, sobre las 3 acciones prejudicales  recibidas, las 3 fueron contestadas, cumpliendose el 100%, </t>
  </si>
  <si>
    <t>Se evidencia  el cumplimplimiento de la actividad según la programación</t>
  </si>
  <si>
    <t xml:space="preserve">En el tercer trimestre se admitieron  7 demandas, de las cuales 4  se encontraban en término para accionar,  cumpliendo con  el 100% de la actividad  y  durante el mismo periodo fueron radicadas   7 acciones prejudiciales de las cuales sólo  3 fueron citadas en el periodo y la Dirección asistió, cumpliendo el 100% </t>
  </si>
  <si>
    <t>NInguna</t>
  </si>
  <si>
    <t>Se evidencia  la respuesta de las acciones judiciales y extrajudiciales cumpliendo con la programación</t>
  </si>
  <si>
    <t>5. 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</si>
  <si>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</si>
  <si>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(sumatoria de Resoluciones Administrativas de decisiones policivas de primera instancia proferidas en el trimestre / Numero de Resoluciones Administrativas de decisiones policivas de primera instancia que se vencen en el trimestre)*100</t>
  </si>
  <si>
    <t>Resoluciones</t>
  </si>
  <si>
    <t>Listado con relación de Resoluciones</t>
  </si>
  <si>
    <t>Durante el trimestre no  se tenía resoluciones que debieran expedirse entro mismo , ya que su vencimiento corresponde  al siguiente trimestre. No obstante se emitieron resoluciones del periodo anterior para un total de 5 y una del periodo de abril</t>
  </si>
  <si>
    <t xml:space="preserve">Se reduce el equipo de contratistas que deciden  2. Llegaron 2 expedientes con más de 1500 folios para estudios </t>
  </si>
  <si>
    <t>se está contratando 1 profesional</t>
  </si>
  <si>
    <t>Se evidencia con la base de datos aportada que si bien existen procesos pendientes de resolución, ninguna de las existentes tenía vencimiento dentro del mismo trimestre y conforme a la fórmula del indicador no se incluyen los procesos contestados fuera de término pero con vencimiento del año 2024. 
Teniendo en cuenta lo anterior, el resultado cuantitativo no aplica para esta actividad aun contando con programación
No obstante, se sugiere a la Dirección de Gestión contractual revisar la pertinencia de cambiar la medición o incluir una medición adicional que permita dar cuenta de la gestión realizada más allá de la contestación en términos</t>
  </si>
  <si>
    <t>En el segundo trimestre se expidieron  9 resoluciones de las 10 resoluciones programadas para el periodo , cumpliendo con el 90% debido al volumen del expediente restante</t>
  </si>
  <si>
    <t>Volumen alto de folios  de 1 expediente</t>
  </si>
  <si>
    <t>Se evidencia la expedición de 9 de 10  resoluciones decisiones policivas que debian ser contestadas en el trimestre.</t>
  </si>
  <si>
    <t>En periodo fueron  emitidas 3 resoluciones  de segunda instancia en materia policiva, de las 3 que se encontraban para decidir, cumplimiendo con  el 100%</t>
  </si>
  <si>
    <t>Se evidencia la expedición de 3 de 3  resoluciones decisiones policivas que debian ser contestadas en el trimestre.</t>
  </si>
  <si>
    <t>6. Impulsar oportunamente los procesos disciplinarios en etapa de juzgamiento</t>
  </si>
  <si>
    <t>Porcentaje de procesos disciplinarios impulsados</t>
  </si>
  <si>
    <t>( Número de expedientes impulsados en el trimestre /Número de expedientes activos en termino legal para impulsar en el trimestre)*100</t>
  </si>
  <si>
    <t>Actuaciones administrativas</t>
  </si>
  <si>
    <t>Listado con relación de Actuaciones administrativas</t>
  </si>
  <si>
    <t xml:space="preserve">Para el trimestre se adelantaron acciones de impulso procesal sobre los 14 procesos  activos así :  10 autos de trámites y se emitieron 3 fallos, cumpliendo el 100% de impulso programada </t>
  </si>
  <si>
    <t>Se evidencia el impulso a los 14 procesos disciplinarios de acuerdo a la  base de datos aportada por la Dirección de Gestión Contractual</t>
  </si>
  <si>
    <t xml:space="preserve">Durante el segundo trimestre se impulsaron 16 procesos radicados en la direccion juridica y contractual, sobre los cuales se realizaron actuaciones en los 16, consistentenes en 23 autos de tramites y  1 fallo </t>
  </si>
  <si>
    <t>Ninguno</t>
  </si>
  <si>
    <t>Se evidencia el impulso de los 16 procesos activos conforme a la programación</t>
  </si>
  <si>
    <t xml:space="preserve">En el trimestre hay 21 procesos  vigentes  de los cuales 11 procesos se encontraban en término para emitir actuaciones de  impulso procesal,  que corresponden a  10 autos de támite y un fallo </t>
  </si>
  <si>
    <t>Se evidencia el impulso realizado a los procesos vignetes que según indica la Dirección Jurídica tenían vencimiento dentro del trimestre</t>
  </si>
  <si>
    <t>1. Continuar con las capacitaciones de orientación a las áreas de la SDCJ en el trámite de radicación de cuentas y tramites presupuestales conforme a los procedimientos establecidos.</t>
  </si>
  <si>
    <t xml:space="preserve">Sumatoria de capacitaciones realizadas </t>
  </si>
  <si>
    <t>Capaciones realizadas</t>
  </si>
  <si>
    <t>Informe de capacitacion realizada</t>
  </si>
  <si>
    <t>Para el segundo trimestre se realizaron capacitaciones a las areas en temas relacionados con el  "Tramite para la radicación de cuentas" y "Modificaciones y/o traslados presupuestales", con el fin de socializar y mejorar los procesos de acuerdo a lo establecido en los procedimientos.
Con este reporte se completa un total acumulado de 1 capacitación para temas relacionados con el tramite de pagos y presupuesto, distribuido así:
Primer trimestre: 0
Segundo trimestre: 2
Acumulado: 2</t>
  </si>
  <si>
    <t>Se evidenció la realización de dos capacitaciones por parte de la Dirección Financiera durante el segundo trimestre, lo cual representa una sobre ejecución frente a lo programado para el periodo, dado que inicialmente se contemplaba la realización de una sola capacitación.
Cabe recordar que, en el primer semestre, la actividad estaba programada para realizar dos capacitaciones, pero la Dirección Financiera solicitó modificar la meta a una sola capacitación en ese periodo. En este sentido, se recomienda que para futuras solicitudes se evalúe la capacidad  que tiene la Dirección para la realización de actividades y hacer la programación ajustada a dichas capacidades.
Adicionalmente, se sugiere revisar la pertinencia de modificar la meta anual, en caso de que se contemple la realización de más capacitaciones durante el año, de manera que el POA refleje adecuadamente la planificación.</t>
  </si>
  <si>
    <t>1. Alertamiento a las áreas a través del seguimiento a la ejecución presupuestal del rubro de funcionamiento, servicios personales y bienes y servicios.</t>
  </si>
  <si>
    <t xml:space="preserve">Número de alertas semanales sobre el seguimiento a ejecución presupuestal </t>
  </si>
  <si>
    <t>Sumatoria de reportes semanales realizados</t>
  </si>
  <si>
    <t>Carpeta con reportes realizados en el trimestre</t>
  </si>
  <si>
    <t>La Dirección Financiera durante el primer trimestre realizó 12 seguimientos a través de correo electrónico dirigido a las áreas con la información presupuestal para que desde las dependencias se realice el control y toma de decisiones de acuerdo a esta información correspondiente a la vigencia y reserva presupuestal.</t>
  </si>
  <si>
    <t>Se observa la evidencia de los 12 correos electrónicos  de seguimiento a la ejecución presupuestal conforme a la programación</t>
  </si>
  <si>
    <t>La Dirección Financiera durante el segundo trimestre realizó seguimientos a traves de correo electronico dirigido a las areas con la información presupuestal, con el fin de ser empleada como fuente de información y control de la ejecución presupuestal de la vigencia y la reserva presupuestal.
Con este reporte se completa un total acumulado de 25 seguimientos, distribuidos así:
Primer trimestre: 12
Segundo trimestre: 13
Acumulado: 25</t>
  </si>
  <si>
    <t>se evidenció la realización de los seguimientos  semanales cumpliendo con la programación.</t>
  </si>
  <si>
    <t>La Dirección Financiera durante el tercer trimestre realizó seguimientos a traves de correo electronico dirigido a las areas con la información presupuestal, con el fin de ser empleada como fuente de información y control de la ejecución presupuestal de la vigencia y la reserva.
Con este reporte se completa un total acumulado de 38 seguimientos, distribuidos así:
Primer trimestre: 12
Segundo trimestre: 13
Tercer trimestre: 13
Acumulado: 38</t>
  </si>
  <si>
    <t>Se evidenció la realización de los seguimientos  semanales cumpliendo con la programación al corte del trimestre con 38 informes de alertamiento.</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</si>
  <si>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</si>
  <si>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</si>
  <si>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</si>
  <si>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</si>
  <si>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</si>
  <si>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</si>
  <si>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</si>
  <si>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</si>
  <si>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</si>
  <si>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</si>
  <si>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</si>
  <si>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</si>
  <si>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</si>
  <si>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</si>
  <si>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</si>
  <si>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</si>
  <si>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</si>
  <si>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</si>
  <si>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</si>
  <si>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</si>
  <si>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</si>
  <si>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</si>
  <si>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</si>
  <si>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</si>
  <si>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</si>
  <si>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</si>
  <si>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EVIDENCIA</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</si>
  <si>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</si>
  <si>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</si>
  <si>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</si>
  <si>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</si>
  <si>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</si>
  <si>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</si>
  <si>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</si>
  <si>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CUALITATIVO</t>
  </si>
  <si>
    <t>Describir en términos cualitativos el avance cuantitativo</t>
  </si>
  <si>
    <t>Describir las situaciones que pudieron afectar negativamente el avance programado en la actividad.</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</si>
  <si>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</si>
  <si>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</si>
  <si>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</si>
  <si>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 Este aspecto tendrá incidencia en la calificación por dependencias</t>
  </si>
  <si>
    <t>Obsevaciones</t>
  </si>
  <si>
    <t>La Oficina Asesora de Planeación registrara información relacionada con la coherencia entre:
 - Ejecución.
 - Evidencia.
 - Logros descritos.</t>
  </si>
  <si>
    <t>NOTA:  para la formulación de actividades e indicadores es necesario consultar previamente la Guia para la formulación y seguimiento al POA: GUÍA DE FORMULACIÓN, SEGUIMIENTO
Y MONITOREO DEL PLAN DE ACCIÓN - POA G-DE-02</t>
  </si>
  <si>
    <t>% CUMPLIMIENTO POA 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</si>
</sst>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0%"/>
    <numFmt numFmtId="165" formatCode="#,##0_ ;\-#,##0\ "/>
    <numFmt numFmtId="166" formatCode="dd/mm/yy;@"/>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theme="1"/>
      <name val="Arial"/>
      <family val="2"/>
    </font>
    <font>
      <sz val="8"/>
      <name val="Calibri"/>
      <family val="2"/>
      <scheme val="minor"/>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b/>
      <sz val="16"/>
      <color theme="0"/>
      <name val="Arial"/>
      <family val="2"/>
    </font>
    <font>
      <b/>
      <sz val="12"/>
      <color theme="0"/>
      <name val="Arial"/>
      <family val="2"/>
    </font>
    <font>
      <b/>
      <sz val="12"/>
      <name val="Arial"/>
      <family val="2"/>
    </font>
    <font>
      <sz val="24"/>
      <color theme="1"/>
      <name val="Arial"/>
      <family val="2"/>
    </font>
    <font>
      <b/>
      <sz val="12"/>
      <color theme="1"/>
      <name val="Arial"/>
      <family val="2"/>
    </font>
    <font>
      <sz val="11"/>
      <color rgb="FF333333"/>
      <name val="Arial"/>
      <family val="2"/>
    </font>
    <font>
      <sz val="12"/>
      <name val="Arial"/>
      <family val="2"/>
    </font>
    <font>
      <u/>
      <sz val="11"/>
      <color theme="10"/>
      <name val="Calibri"/>
      <family val="2"/>
      <scheme val="minor"/>
    </font>
    <font>
      <sz val="11"/>
      <color indexed="8"/>
      <name val="Arial"/>
      <family val="2"/>
    </font>
    <font>
      <sz val="11"/>
      <name val="Arial"/>
      <family val="2"/>
    </font>
    <font>
      <b/>
      <sz val="10"/>
      <name val="Arial"/>
      <family val="2"/>
    </font>
    <font>
      <b/>
      <sz val="11"/>
      <color indexed="8"/>
      <name val="Arial"/>
      <family val="2"/>
    </font>
    <font>
      <b/>
      <sz val="12"/>
      <color theme="1"/>
      <name val="Calibri"/>
      <family val="2"/>
      <scheme val="minor"/>
    </font>
    <font>
      <b/>
      <sz val="11"/>
      <color rgb="FF000000"/>
      <name val="Arial"/>
      <family val="2"/>
    </font>
    <font>
      <b/>
      <sz val="10"/>
      <color theme="0"/>
      <name val="Arial"/>
      <family val="2"/>
    </font>
    <font>
      <sz val="11"/>
      <color rgb="FFFF0000"/>
      <name val="Arial"/>
      <family val="2"/>
    </font>
    <font>
      <sz val="10"/>
      <color theme="1"/>
      <name val="Calibri"/>
      <family val="2"/>
      <scheme val="minor"/>
    </font>
    <font>
      <sz val="9"/>
      <color indexed="81"/>
      <name val="Tahoma"/>
      <family val="2"/>
    </font>
    <font>
      <sz val="10"/>
      <color theme="1"/>
      <name val="Arial"/>
      <family val="2"/>
    </font>
    <font>
      <b/>
      <sz val="9"/>
      <color indexed="81"/>
      <name val="Tahoma"/>
      <family val="2"/>
    </font>
    <font>
      <b/>
      <sz val="11"/>
      <color theme="3"/>
      <name val="Arial"/>
      <family val="2"/>
    </font>
    <font>
      <b/>
      <sz val="10"/>
      <color rgb="FF000000"/>
      <name val="Arial"/>
      <family val="2"/>
    </font>
    <font>
      <sz val="11"/>
      <color rgb="FF242424"/>
      <name val="Aptos Narrow"/>
      <charset val="1"/>
    </font>
    <font>
      <sz val="11"/>
      <name val="Arial"/>
    </font>
    <font>
      <sz val="11"/>
      <color rgb="FF000000"/>
      <name val="Arial"/>
    </font>
    <font>
      <sz val="11"/>
      <color theme="1"/>
      <name val="Arial"/>
    </font>
    <font>
      <sz val="11"/>
      <color rgb="FF242424"/>
      <name val="Aptos Narrow"/>
      <family val="2"/>
    </font>
    <font>
      <sz val="11"/>
      <color rgb="FFFF0000"/>
      <name val="Arial"/>
    </font>
    <font>
      <sz val="9"/>
      <name val="Arial"/>
      <family val="2"/>
    </font>
    <font>
      <sz val="11"/>
      <color rgb="FF000000"/>
      <name val="Arial"/>
      <charset val="1"/>
    </font>
    <font>
      <i/>
      <sz val="11"/>
      <color rgb="FF000000"/>
      <name val="Arial"/>
    </font>
    <font>
      <b/>
      <sz val="11"/>
      <color rgb="FF000000"/>
      <name val="Arial"/>
    </font>
    <font>
      <b/>
      <sz val="11"/>
      <name val="Arial"/>
    </font>
  </fonts>
  <fills count="31">
    <fill>
      <patternFill patternType="none"/>
    </fill>
    <fill>
      <patternFill patternType="gray125"/>
    </fill>
    <fill>
      <patternFill patternType="solid">
        <fgColor theme="0"/>
        <bgColor indexed="64"/>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rgb="FFFFFFFF"/>
        <bgColor rgb="FF000000"/>
      </patternFill>
    </fill>
    <fill>
      <patternFill patternType="solid">
        <fgColor rgb="FFFFFF00"/>
        <bgColor indexed="64"/>
      </patternFill>
    </fill>
    <fill>
      <patternFill patternType="solid">
        <fgColor theme="0"/>
        <bgColor rgb="FFCCFFFF"/>
      </patternFill>
    </fill>
    <fill>
      <patternFill patternType="solid">
        <fgColor theme="1"/>
        <bgColor theme="5"/>
      </patternFill>
    </fill>
    <fill>
      <patternFill patternType="solid">
        <fgColor theme="4" tint="0.39997558519241921"/>
        <bgColor indexed="64"/>
      </patternFill>
    </fill>
    <fill>
      <patternFill patternType="solid">
        <fgColor theme="2" tint="-9.9978637043366805E-2"/>
        <bgColor indexed="26"/>
      </patternFill>
    </fill>
    <fill>
      <patternFill patternType="solid">
        <fgColor theme="0"/>
        <bgColor rgb="FF000000"/>
      </patternFill>
    </fill>
    <fill>
      <patternFill patternType="solid">
        <fgColor theme="9"/>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rgb="FFFFFF00"/>
        <bgColor rgb="FF000000"/>
      </patternFill>
    </fill>
    <fill>
      <patternFill patternType="solid">
        <fgColor rgb="FFFFFFFF"/>
        <bgColor indexed="64"/>
      </patternFill>
    </fill>
    <fill>
      <patternFill patternType="solid">
        <fgColor theme="0"/>
        <bgColor theme="0"/>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0000"/>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bottom style="thin">
        <color rgb="FF000000"/>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000000"/>
      </left>
      <right/>
      <top/>
      <bottom/>
      <diagonal/>
    </border>
    <border>
      <left style="medium">
        <color rgb="FF000000"/>
      </left>
      <right/>
      <top style="thin">
        <color indexed="64"/>
      </top>
      <bottom style="medium">
        <color indexed="64"/>
      </bottom>
      <diagonal/>
    </border>
    <border>
      <left/>
      <right style="medium">
        <color indexed="64"/>
      </right>
      <top style="thin">
        <color indexed="64"/>
      </top>
      <bottom/>
      <diagonal/>
    </border>
  </borders>
  <cellStyleXfs count="11">
    <xf numFmtId="0" fontId="0" fillId="0" borderId="0"/>
    <xf numFmtId="9" fontId="1" fillId="0" borderId="0" applyFont="0" applyFill="0" applyBorder="0" applyAlignment="0" applyProtection="0"/>
    <xf numFmtId="0" fontId="3" fillId="0" borderId="0"/>
    <xf numFmtId="9" fontId="3" fillId="0" borderId="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31">
    <xf numFmtId="0" fontId="0" fillId="0" borderId="0" xfId="0"/>
    <xf numFmtId="0" fontId="0" fillId="0" borderId="7" xfId="0" applyBorder="1"/>
    <xf numFmtId="0" fontId="0" fillId="0" borderId="0" xfId="0" applyAlignment="1">
      <alignment horizontal="justify" vertical="center"/>
    </xf>
    <xf numFmtId="0" fontId="4" fillId="0" borderId="18" xfId="0" applyFont="1" applyBorder="1"/>
    <xf numFmtId="0" fontId="18" fillId="0" borderId="0" xfId="0" applyFont="1" applyAlignment="1">
      <alignment vertical="top" wrapText="1"/>
    </xf>
    <xf numFmtId="0" fontId="4" fillId="0" borderId="18" xfId="0" applyFont="1" applyBorder="1" applyAlignment="1">
      <alignment wrapText="1"/>
    </xf>
    <xf numFmtId="0" fontId="4" fillId="0" borderId="18" xfId="0" applyFont="1" applyBorder="1" applyAlignment="1">
      <alignment horizontal="left"/>
    </xf>
    <xf numFmtId="0" fontId="8" fillId="8" borderId="31" xfId="0" applyFont="1" applyFill="1" applyBorder="1" applyAlignment="1" applyProtection="1">
      <alignment horizontal="center" vertical="center" wrapText="1"/>
      <protection locked="0"/>
    </xf>
    <xf numFmtId="0" fontId="8" fillId="9" borderId="31" xfId="0" applyFont="1" applyFill="1" applyBorder="1" applyAlignment="1" applyProtection="1">
      <alignment horizontal="center" vertical="center" wrapText="1"/>
      <protection locked="0"/>
    </xf>
    <xf numFmtId="0" fontId="13" fillId="0" borderId="0" xfId="0" applyFont="1"/>
    <xf numFmtId="0" fontId="0" fillId="0" borderId="0" xfId="0" applyAlignment="1">
      <alignment horizontal="center" wrapText="1"/>
    </xf>
    <xf numFmtId="0" fontId="2" fillId="0" borderId="0" xfId="0" applyFont="1" applyAlignment="1">
      <alignment horizontal="center"/>
    </xf>
    <xf numFmtId="0" fontId="0" fillId="0" borderId="0" xfId="0" applyAlignment="1">
      <alignment horizontal="left"/>
    </xf>
    <xf numFmtId="0" fontId="2" fillId="0" borderId="0" xfId="0" applyFont="1"/>
    <xf numFmtId="0" fontId="16" fillId="0" borderId="0" xfId="0" applyFont="1" applyAlignment="1">
      <alignment vertical="center"/>
    </xf>
    <xf numFmtId="0" fontId="26" fillId="0" borderId="0" xfId="0" applyFont="1"/>
    <xf numFmtId="0" fontId="8" fillId="9" borderId="33" xfId="0" applyFont="1" applyFill="1" applyBorder="1" applyAlignment="1" applyProtection="1">
      <alignment horizontal="center" vertical="center" wrapText="1"/>
      <protection locked="0"/>
    </xf>
    <xf numFmtId="0" fontId="8" fillId="9" borderId="0" xfId="0" applyFont="1" applyFill="1" applyAlignment="1" applyProtection="1">
      <alignment horizontal="center" vertical="center" wrapText="1"/>
      <protection locked="0"/>
    </xf>
    <xf numFmtId="0" fontId="8" fillId="9" borderId="9" xfId="0" applyFont="1" applyFill="1" applyBorder="1" applyAlignment="1" applyProtection="1">
      <alignment horizontal="center" vertical="center" wrapText="1"/>
      <protection locked="0"/>
    </xf>
    <xf numFmtId="0" fontId="8" fillId="7" borderId="33" xfId="0" applyFont="1" applyFill="1" applyBorder="1" applyAlignment="1" applyProtection="1">
      <alignment horizontal="center" vertical="center" wrapText="1"/>
      <protection locked="0"/>
    </xf>
    <xf numFmtId="0" fontId="8" fillId="8" borderId="33" xfId="0" applyFont="1" applyFill="1" applyBorder="1" applyAlignment="1" applyProtection="1">
      <alignment horizontal="center" vertical="center" wrapText="1"/>
      <protection locked="0"/>
    </xf>
    <xf numFmtId="0" fontId="4" fillId="0" borderId="0" xfId="0" applyFont="1" applyAlignment="1">
      <alignment horizontal="left"/>
    </xf>
    <xf numFmtId="0" fontId="2" fillId="13" borderId="39" xfId="0" applyFont="1" applyFill="1" applyBorder="1"/>
    <xf numFmtId="0" fontId="0" fillId="13" borderId="0" xfId="0" applyFill="1"/>
    <xf numFmtId="0" fontId="0" fillId="13" borderId="40" xfId="0" applyFill="1" applyBorder="1"/>
    <xf numFmtId="0" fontId="2" fillId="12" borderId="39" xfId="0" applyFont="1" applyFill="1" applyBorder="1"/>
    <xf numFmtId="0" fontId="0" fillId="12" borderId="0" xfId="0" applyFill="1"/>
    <xf numFmtId="0" fontId="0" fillId="12" borderId="40" xfId="0" applyFill="1" applyBorder="1"/>
    <xf numFmtId="0" fontId="4" fillId="0" borderId="7"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0" fillId="0" borderId="15" xfId="0" applyBorder="1"/>
    <xf numFmtId="0" fontId="19" fillId="0" borderId="15" xfId="0" applyFont="1" applyBorder="1"/>
    <xf numFmtId="0" fontId="19" fillId="2" borderId="15" xfId="0" applyFont="1" applyFill="1" applyBorder="1"/>
    <xf numFmtId="0" fontId="4" fillId="0" borderId="7" xfId="0" applyFont="1" applyBorder="1" applyAlignment="1">
      <alignment horizontal="left"/>
    </xf>
    <xf numFmtId="0" fontId="7" fillId="0" borderId="7" xfId="0" applyFont="1" applyBorder="1" applyAlignment="1">
      <alignment horizontal="left" vertical="center"/>
    </xf>
    <xf numFmtId="0" fontId="23" fillId="0" borderId="7" xfId="0" applyFont="1" applyBorder="1" applyAlignment="1">
      <alignment horizontal="left" vertical="center"/>
    </xf>
    <xf numFmtId="0" fontId="16" fillId="0" borderId="7" xfId="0" applyFont="1" applyBorder="1" applyAlignment="1">
      <alignment horizontal="left" vertical="center"/>
    </xf>
    <xf numFmtId="0" fontId="26" fillId="0" borderId="7" xfId="0" applyFont="1" applyBorder="1" applyAlignment="1">
      <alignment horizontal="left"/>
    </xf>
    <xf numFmtId="0" fontId="0" fillId="0" borderId="7" xfId="0" applyBorder="1" applyAlignment="1">
      <alignment vertical="top"/>
    </xf>
    <xf numFmtId="0" fontId="0" fillId="0" borderId="7" xfId="0" applyBorder="1" applyAlignment="1">
      <alignment horizontal="left"/>
    </xf>
    <xf numFmtId="0" fontId="26" fillId="0" borderId="15" xfId="0" applyFont="1" applyBorder="1" applyAlignment="1">
      <alignment horizontal="left"/>
    </xf>
    <xf numFmtId="0" fontId="8" fillId="4" borderId="13" xfId="0" applyFont="1" applyFill="1" applyBorder="1" applyAlignment="1">
      <alignment horizontal="left" vertical="center"/>
    </xf>
    <xf numFmtId="0" fontId="20" fillId="0" borderId="7" xfId="0" applyFont="1" applyBorder="1" applyAlignment="1">
      <alignment vertical="center"/>
    </xf>
    <xf numFmtId="0" fontId="13" fillId="0" borderId="7" xfId="0" applyFont="1" applyBorder="1" applyAlignment="1">
      <alignment wrapText="1"/>
    </xf>
    <xf numFmtId="0" fontId="13" fillId="0" borderId="7" xfId="0" applyFont="1" applyBorder="1"/>
    <xf numFmtId="0" fontId="13" fillId="0" borderId="7" xfId="0" applyFont="1" applyBorder="1" applyAlignment="1">
      <alignment vertical="top"/>
    </xf>
    <xf numFmtId="0" fontId="4" fillId="0" borderId="19" xfId="0" applyFont="1" applyBorder="1"/>
    <xf numFmtId="0" fontId="4" fillId="2" borderId="19" xfId="0" applyFont="1" applyFill="1" applyBorder="1"/>
    <xf numFmtId="0" fontId="0" fillId="0" borderId="42" xfId="0" applyBorder="1"/>
    <xf numFmtId="0" fontId="0" fillId="13" borderId="7" xfId="0" applyFill="1" applyBorder="1"/>
    <xf numFmtId="0" fontId="0" fillId="0" borderId="27" xfId="0" applyBorder="1"/>
    <xf numFmtId="0" fontId="8" fillId="4" borderId="26"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20" xfId="0" applyFont="1" applyFill="1" applyBorder="1" applyAlignment="1">
      <alignment horizontal="left" vertical="center"/>
    </xf>
    <xf numFmtId="0" fontId="19" fillId="0" borderId="39" xfId="0" applyFont="1" applyBorder="1"/>
    <xf numFmtId="0" fontId="23" fillId="0" borderId="7" xfId="0" applyFont="1" applyBorder="1" applyAlignment="1" applyProtection="1">
      <alignment horizontal="center" vertical="center" wrapText="1"/>
      <protection locked="0"/>
    </xf>
    <xf numFmtId="0" fontId="0" fillId="0" borderId="46" xfId="0" applyBorder="1"/>
    <xf numFmtId="0" fontId="17"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8" fillId="8" borderId="35" xfId="0" applyFont="1" applyFill="1" applyBorder="1" applyAlignment="1" applyProtection="1">
      <alignment horizontal="center" vertical="center" wrapText="1"/>
      <protection locked="0"/>
    </xf>
    <xf numFmtId="1" fontId="8" fillId="8" borderId="31" xfId="0" applyNumberFormat="1" applyFont="1" applyFill="1" applyBorder="1" applyAlignment="1" applyProtection="1">
      <alignment horizontal="center" vertical="center" wrapText="1"/>
      <protection locked="0"/>
    </xf>
    <xf numFmtId="1" fontId="8" fillId="8" borderId="33" xfId="0"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164" fontId="4" fillId="0" borderId="0" xfId="1" applyNumberFormat="1" applyFont="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6" fillId="0" borderId="0" xfId="0" applyFont="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8" fillId="18" borderId="34" xfId="0" applyFont="1" applyFill="1" applyBorder="1" applyAlignment="1" applyProtection="1">
      <alignment horizontal="center" vertical="center" wrapText="1"/>
      <protection locked="0"/>
    </xf>
    <xf numFmtId="0" fontId="8" fillId="18" borderId="32" xfId="0" applyFont="1" applyFill="1" applyBorder="1" applyAlignment="1" applyProtection="1">
      <alignment horizontal="center" vertical="center" wrapText="1"/>
      <protection locked="0"/>
    </xf>
    <xf numFmtId="0" fontId="8" fillId="18" borderId="31" xfId="0" applyFont="1" applyFill="1" applyBorder="1" applyAlignment="1" applyProtection="1">
      <alignment horizontal="center" vertical="center" wrapText="1"/>
      <protection locked="0"/>
    </xf>
    <xf numFmtId="1" fontId="23" fillId="2" borderId="7" xfId="0" applyNumberFormat="1" applyFont="1" applyFill="1" applyBorder="1" applyAlignment="1" applyProtection="1">
      <alignment horizontal="center" vertical="center" wrapText="1"/>
      <protection locked="0"/>
    </xf>
    <xf numFmtId="1" fontId="22" fillId="2" borderId="7" xfId="0" applyNumberFormat="1"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23" fillId="0" borderId="7" xfId="0" applyFont="1" applyBorder="1" applyAlignment="1">
      <alignment horizontal="center" vertical="center" wrapText="1"/>
    </xf>
    <xf numFmtId="164" fontId="4" fillId="0" borderId="7" xfId="1" applyNumberFormat="1" applyFont="1" applyBorder="1" applyAlignment="1" applyProtection="1">
      <alignment horizontal="center" vertical="center" wrapText="1"/>
      <protection locked="0"/>
    </xf>
    <xf numFmtId="9" fontId="7" fillId="2" borderId="7" xfId="1" applyFont="1" applyFill="1" applyBorder="1" applyAlignment="1" applyProtection="1">
      <alignment horizontal="center" vertical="center" wrapText="1"/>
      <protection locked="0"/>
    </xf>
    <xf numFmtId="0" fontId="10"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6" fillId="3" borderId="43"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9" fillId="0" borderId="24" xfId="0" applyFont="1" applyBorder="1" applyAlignment="1" applyProtection="1">
      <alignment vertical="center" wrapText="1"/>
      <protection locked="0"/>
    </xf>
    <xf numFmtId="0" fontId="4"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0" fillId="16" borderId="42" xfId="0" applyFill="1" applyBorder="1"/>
    <xf numFmtId="0" fontId="0" fillId="19" borderId="0" xfId="0" applyFill="1"/>
    <xf numFmtId="0" fontId="4" fillId="0" borderId="4" xfId="0" applyFont="1" applyBorder="1" applyAlignment="1" applyProtection="1">
      <alignment horizontal="center" vertical="center" wrapText="1"/>
      <protection locked="0"/>
    </xf>
    <xf numFmtId="0" fontId="0" fillId="13" borderId="7" xfId="0" applyFill="1" applyBorder="1" applyAlignment="1">
      <alignment vertical="center" wrapText="1"/>
    </xf>
    <xf numFmtId="0" fontId="0" fillId="13" borderId="7" xfId="0" applyFill="1" applyBorder="1" applyAlignment="1">
      <alignment vertical="center"/>
    </xf>
    <xf numFmtId="0" fontId="32" fillId="0" borderId="0" xfId="0" applyFont="1"/>
    <xf numFmtId="0" fontId="6" fillId="20" borderId="2" xfId="0" applyFont="1" applyFill="1" applyBorder="1" applyAlignment="1" applyProtection="1">
      <alignment horizontal="center" vertical="center" wrapText="1"/>
      <protection locked="0"/>
    </xf>
    <xf numFmtId="0" fontId="6" fillId="20" borderId="0" xfId="0" applyFont="1" applyFill="1" applyAlignment="1" applyProtection="1">
      <alignment horizontal="center" vertical="center" wrapText="1"/>
      <protection locked="0"/>
    </xf>
    <xf numFmtId="0" fontId="6" fillId="20" borderId="24" xfId="0" applyFont="1" applyFill="1" applyBorder="1" applyAlignment="1" applyProtection="1">
      <alignment horizontal="center" vertical="center" wrapText="1"/>
      <protection locked="0"/>
    </xf>
    <xf numFmtId="0" fontId="7" fillId="2" borderId="7" xfId="0" applyFont="1" applyFill="1" applyBorder="1" applyAlignment="1">
      <alignment horizontal="center" vertical="center" wrapText="1"/>
    </xf>
    <xf numFmtId="0" fontId="7" fillId="6" borderId="7" xfId="0" applyFont="1" applyFill="1" applyBorder="1" applyAlignment="1">
      <alignment vertical="center" wrapText="1"/>
    </xf>
    <xf numFmtId="0" fontId="8" fillId="22" borderId="34" xfId="0" applyFont="1" applyFill="1" applyBorder="1" applyAlignment="1" applyProtection="1">
      <alignment horizontal="center" vertical="center" wrapText="1"/>
      <protection locked="0"/>
    </xf>
    <xf numFmtId="0" fontId="8" fillId="22" borderId="31" xfId="0" applyFont="1" applyFill="1" applyBorder="1" applyAlignment="1" applyProtection="1">
      <alignment horizontal="center" vertical="center" wrapText="1"/>
      <protection locked="0"/>
    </xf>
    <xf numFmtId="0" fontId="4" fillId="0" borderId="20" xfId="0" applyFont="1" applyBorder="1" applyAlignment="1">
      <alignment horizontal="left" vertical="center" wrapText="1"/>
    </xf>
    <xf numFmtId="0" fontId="9" fillId="0" borderId="0" xfId="0" applyFont="1" applyAlignment="1" applyProtection="1">
      <alignment horizontal="center" vertical="center" wrapText="1"/>
      <protection locked="0"/>
    </xf>
    <xf numFmtId="164" fontId="4" fillId="0" borderId="41" xfId="1" applyNumberFormat="1" applyFont="1" applyBorder="1" applyAlignment="1" applyProtection="1">
      <alignment horizontal="center" vertical="center" wrapText="1"/>
      <protection locked="0"/>
    </xf>
    <xf numFmtId="1" fontId="8" fillId="11" borderId="7" xfId="0" applyNumberFormat="1" applyFont="1" applyFill="1" applyBorder="1" applyAlignment="1" applyProtection="1">
      <alignment horizontal="center" vertical="center" wrapText="1"/>
      <protection locked="0"/>
    </xf>
    <xf numFmtId="0" fontId="8" fillId="22" borderId="7" xfId="0" applyFont="1" applyFill="1" applyBorder="1" applyAlignment="1" applyProtection="1">
      <alignment horizontal="center" vertical="center" wrapText="1"/>
      <protection locked="0"/>
    </xf>
    <xf numFmtId="0" fontId="34" fillId="23" borderId="7" xfId="0" applyFont="1" applyFill="1" applyBorder="1" applyAlignment="1" applyProtection="1">
      <alignment horizontal="center" vertical="center" wrapText="1"/>
      <protection locked="0"/>
    </xf>
    <xf numFmtId="9" fontId="0" fillId="0" borderId="7" xfId="1" applyFont="1" applyBorder="1" applyAlignment="1">
      <alignment horizontal="center"/>
    </xf>
    <xf numFmtId="0" fontId="12" fillId="0" borderId="3" xfId="0" applyFont="1" applyBorder="1" applyAlignment="1">
      <alignment horizontal="center"/>
    </xf>
    <xf numFmtId="10" fontId="0" fillId="0" borderId="7" xfId="0" applyNumberFormat="1" applyBorder="1" applyAlignment="1">
      <alignment horizontal="center"/>
    </xf>
    <xf numFmtId="0" fontId="8" fillId="4" borderId="28" xfId="0" applyFont="1" applyFill="1" applyBorder="1" applyAlignment="1">
      <alignment horizontal="center" vertical="center"/>
    </xf>
    <xf numFmtId="10" fontId="2" fillId="5" borderId="14" xfId="1" applyNumberFormat="1" applyFont="1" applyFill="1" applyBorder="1" applyAlignment="1">
      <alignment horizontal="center" vertical="center"/>
    </xf>
    <xf numFmtId="0" fontId="4" fillId="0" borderId="14" xfId="1" applyNumberFormat="1" applyFont="1" applyBorder="1" applyAlignment="1">
      <alignment horizontal="center" vertical="center"/>
    </xf>
    <xf numFmtId="0" fontId="4" fillId="0" borderId="20" xfId="0" applyFont="1" applyBorder="1" applyAlignment="1">
      <alignment horizontal="left"/>
    </xf>
    <xf numFmtId="0" fontId="4" fillId="2" borderId="20" xfId="0" applyFont="1" applyFill="1" applyBorder="1" applyAlignment="1">
      <alignment horizontal="left"/>
    </xf>
    <xf numFmtId="0" fontId="4" fillId="0" borderId="20" xfId="0" applyFont="1" applyBorder="1"/>
    <xf numFmtId="0" fontId="4" fillId="2" borderId="20" xfId="0" applyFont="1" applyFill="1" applyBorder="1"/>
    <xf numFmtId="0" fontId="4" fillId="0" borderId="21" xfId="0" applyFont="1" applyBorder="1" applyAlignment="1">
      <alignment horizontal="left" wrapText="1"/>
    </xf>
    <xf numFmtId="0" fontId="4" fillId="0" borderId="11" xfId="1" applyNumberFormat="1" applyFont="1" applyBorder="1" applyAlignment="1">
      <alignment horizontal="center" vertical="center"/>
    </xf>
    <xf numFmtId="0" fontId="15" fillId="4" borderId="26" xfId="0" applyFont="1" applyFill="1" applyBorder="1" applyAlignment="1">
      <alignment horizontal="center" vertical="center" wrapText="1"/>
    </xf>
    <xf numFmtId="0" fontId="15" fillId="4" borderId="28" xfId="0" applyFont="1" applyFill="1" applyBorder="1" applyAlignment="1">
      <alignment vertical="center" wrapText="1"/>
    </xf>
    <xf numFmtId="9" fontId="0" fillId="0" borderId="20" xfId="0" applyNumberForma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24" borderId="14" xfId="0" applyFill="1" applyBorder="1" applyAlignment="1">
      <alignment horizontal="center" vertical="center"/>
    </xf>
    <xf numFmtId="0" fontId="0" fillId="16" borderId="14" xfId="0" applyFill="1" applyBorder="1" applyAlignment="1">
      <alignment horizontal="center" vertical="center"/>
    </xf>
    <xf numFmtId="0" fontId="0" fillId="27" borderId="14" xfId="0" applyFill="1" applyBorder="1" applyAlignment="1">
      <alignment horizontal="center" vertical="center"/>
    </xf>
    <xf numFmtId="0" fontId="0" fillId="25" borderId="14" xfId="0" applyFill="1" applyBorder="1" applyAlignment="1">
      <alignment horizontal="center" vertical="center"/>
    </xf>
    <xf numFmtId="0" fontId="0" fillId="26" borderId="11" xfId="0" applyFill="1" applyBorder="1" applyAlignment="1">
      <alignment horizontal="center" vertical="center"/>
    </xf>
    <xf numFmtId="10" fontId="0" fillId="0" borderId="0" xfId="0" applyNumberFormat="1"/>
    <xf numFmtId="0" fontId="2" fillId="5" borderId="54" xfId="0" applyFont="1" applyFill="1" applyBorder="1" applyAlignment="1">
      <alignment horizontal="center" vertical="center"/>
    </xf>
    <xf numFmtId="0" fontId="9" fillId="2" borderId="6"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6" borderId="14" xfId="1" applyNumberFormat="1" applyFont="1" applyFill="1" applyBorder="1" applyAlignment="1">
      <alignment horizontal="center" vertical="center"/>
    </xf>
    <xf numFmtId="0" fontId="4" fillId="2" borderId="24" xfId="0" applyFont="1" applyFill="1" applyBorder="1" applyAlignment="1" applyProtection="1">
      <alignment horizontal="center" vertical="center" wrapText="1"/>
      <protection locked="0"/>
    </xf>
    <xf numFmtId="166" fontId="7" fillId="2" borderId="7" xfId="0" applyNumberFormat="1" applyFont="1" applyFill="1" applyBorder="1" applyAlignment="1">
      <alignment horizontal="center" vertical="center" wrapText="1"/>
    </xf>
    <xf numFmtId="0" fontId="12" fillId="0" borderId="4" xfId="0" applyFont="1" applyBorder="1" applyAlignment="1">
      <alignment horizontal="center"/>
    </xf>
    <xf numFmtId="0" fontId="4" fillId="0" borderId="4" xfId="0" applyFont="1"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0" fontId="6" fillId="3" borderId="0" xfId="0" applyFont="1" applyFill="1" applyAlignment="1" applyProtection="1">
      <alignment vertical="center" wrapText="1"/>
      <protection locked="0"/>
    </xf>
    <xf numFmtId="0" fontId="6" fillId="3" borderId="24"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9" fillId="2" borderId="2"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8" fillId="2" borderId="26" xfId="0" applyFont="1" applyFill="1" applyBorder="1" applyAlignment="1" applyProtection="1">
      <alignment horizontal="center" vertical="center" wrapText="1"/>
      <protection locked="0"/>
    </xf>
    <xf numFmtId="0" fontId="28" fillId="2" borderId="27" xfId="0" applyFont="1" applyFill="1" applyBorder="1" applyAlignment="1" applyProtection="1">
      <alignment horizontal="center" vertical="center" wrapText="1"/>
      <protection locked="0"/>
    </xf>
    <xf numFmtId="0" fontId="28" fillId="2" borderId="52" xfId="0" applyFont="1" applyFill="1" applyBorder="1" applyAlignment="1" applyProtection="1">
      <alignment horizontal="center" vertical="center" wrapText="1"/>
      <protection locked="0"/>
    </xf>
    <xf numFmtId="1" fontId="7" fillId="2" borderId="47" xfId="0" applyNumberFormat="1"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49"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8" fillId="2" borderId="61" xfId="0" applyFont="1" applyFill="1" applyBorder="1" applyAlignment="1" applyProtection="1">
      <alignment horizontal="center" vertical="center" wrapText="1"/>
      <protection locked="0"/>
    </xf>
    <xf numFmtId="0" fontId="6" fillId="2" borderId="63" xfId="0" applyFont="1" applyFill="1" applyBorder="1" applyAlignment="1" applyProtection="1">
      <alignment vertical="center" wrapText="1"/>
      <protection locked="0"/>
    </xf>
    <xf numFmtId="0" fontId="6" fillId="2" borderId="64" xfId="0" applyFont="1" applyFill="1" applyBorder="1" applyAlignment="1" applyProtection="1">
      <alignment vertical="center" wrapText="1"/>
      <protection locked="0"/>
    </xf>
    <xf numFmtId="0" fontId="7" fillId="2" borderId="6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23" fillId="2" borderId="8" xfId="0" applyFont="1" applyFill="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7" fillId="0" borderId="13" xfId="0" applyFont="1" applyBorder="1" applyAlignment="1" applyProtection="1">
      <alignment horizontal="center" vertical="center" wrapText="1"/>
      <protection locked="0"/>
    </xf>
    <xf numFmtId="0" fontId="10" fillId="15" borderId="13" xfId="0" applyFont="1" applyFill="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38" fillId="15" borderId="7" xfId="0" applyFont="1" applyFill="1" applyBorder="1" applyAlignment="1" applyProtection="1">
      <alignment horizontal="center" vertical="center" wrapText="1"/>
      <protection locked="0"/>
    </xf>
    <xf numFmtId="0" fontId="38" fillId="15" borderId="13"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top" wrapText="1"/>
      <protection locked="0"/>
    </xf>
    <xf numFmtId="0" fontId="39" fillId="2" borderId="7" xfId="0" applyFont="1" applyFill="1" applyBorder="1" applyAlignment="1" applyProtection="1">
      <alignment horizontal="center" vertical="center" wrapText="1"/>
      <protection locked="0"/>
    </xf>
    <xf numFmtId="0" fontId="4" fillId="2" borderId="7" xfId="0" applyFont="1" applyFill="1" applyBorder="1" applyAlignment="1" applyProtection="1">
      <alignment vertical="center" wrapText="1"/>
      <protection locked="0"/>
    </xf>
    <xf numFmtId="10" fontId="4" fillId="2" borderId="7" xfId="0" applyNumberFormat="1" applyFont="1" applyFill="1" applyBorder="1" applyAlignment="1" applyProtection="1">
      <alignment horizontal="center" vertical="center" wrapText="1"/>
      <protection locked="0"/>
    </xf>
    <xf numFmtId="0" fontId="8" fillId="22" borderId="31" xfId="0" applyFont="1" applyFill="1" applyBorder="1" applyAlignment="1" applyProtection="1">
      <alignment horizontal="left" vertical="center" wrapText="1"/>
      <protection locked="0"/>
    </xf>
    <xf numFmtId="0" fontId="10" fillId="0" borderId="7" xfId="0" applyFont="1" applyBorder="1" applyAlignment="1">
      <alignment horizontal="left" vertical="center" wrapText="1"/>
    </xf>
    <xf numFmtId="0" fontId="4" fillId="0" borderId="0" xfId="0" applyFont="1" applyAlignment="1" applyProtection="1">
      <alignment horizontal="left" vertical="center" wrapText="1"/>
      <protection locked="0"/>
    </xf>
    <xf numFmtId="164" fontId="0" fillId="0" borderId="7" xfId="0" applyNumberFormat="1" applyBorder="1"/>
    <xf numFmtId="0" fontId="28" fillId="2" borderId="62" xfId="0" applyFont="1" applyFill="1" applyBorder="1" applyAlignment="1" applyProtection="1">
      <alignment horizontal="center" vertical="center" wrapText="1"/>
      <protection locked="0"/>
    </xf>
    <xf numFmtId="1" fontId="23" fillId="2" borderId="7" xfId="0" applyNumberFormat="1" applyFont="1" applyFill="1" applyBorder="1" applyAlignment="1" applyProtection="1">
      <alignment vertical="top" wrapText="1"/>
      <protection locked="0"/>
    </xf>
    <xf numFmtId="0" fontId="23" fillId="2" borderId="7" xfId="0" applyFont="1" applyFill="1" applyBorder="1" applyAlignment="1" applyProtection="1">
      <alignment vertical="center" wrapText="1"/>
      <protection locked="0"/>
    </xf>
    <xf numFmtId="0" fontId="4" fillId="2" borderId="7" xfId="0" applyFont="1" applyFill="1" applyBorder="1" applyAlignment="1" applyProtection="1">
      <alignment vertical="top" wrapText="1"/>
      <protection locked="0"/>
    </xf>
    <xf numFmtId="0" fontId="4" fillId="2" borderId="16" xfId="0" applyFont="1" applyFill="1" applyBorder="1" applyAlignment="1" applyProtection="1">
      <alignment vertical="top" wrapText="1"/>
      <protection locked="0"/>
    </xf>
    <xf numFmtId="0" fontId="4" fillId="0" borderId="0" xfId="0" applyFont="1" applyAlignment="1" applyProtection="1">
      <alignment vertical="top" wrapText="1"/>
      <protection locked="0"/>
    </xf>
    <xf numFmtId="0" fontId="23" fillId="2" borderId="7" xfId="0" applyFont="1" applyFill="1" applyBorder="1" applyAlignment="1" applyProtection="1">
      <alignment vertical="top" wrapText="1"/>
      <protection locked="0"/>
    </xf>
    <xf numFmtId="0" fontId="38" fillId="15" borderId="7" xfId="0" applyFont="1" applyFill="1" applyBorder="1" applyAlignment="1" applyProtection="1">
      <alignment vertical="top" wrapText="1"/>
      <protection locked="0"/>
    </xf>
    <xf numFmtId="0" fontId="37" fillId="0" borderId="7" xfId="0" applyFont="1" applyBorder="1" applyAlignment="1" applyProtection="1">
      <alignment vertical="top" wrapText="1"/>
      <protection locked="0"/>
    </xf>
    <xf numFmtId="0" fontId="10" fillId="15" borderId="7" xfId="0" applyFont="1" applyFill="1" applyBorder="1" applyAlignment="1" applyProtection="1">
      <alignment vertical="top" wrapText="1"/>
      <protection locked="0"/>
    </xf>
    <xf numFmtId="0" fontId="10" fillId="0" borderId="16" xfId="0" applyFont="1" applyBorder="1" applyAlignment="1" applyProtection="1">
      <alignment vertical="top" wrapText="1"/>
      <protection locked="0"/>
    </xf>
    <xf numFmtId="9" fontId="23" fillId="2" borderId="7" xfId="1" applyFont="1" applyFill="1" applyBorder="1" applyAlignment="1" applyProtection="1">
      <alignment horizontal="center" vertical="center" wrapText="1"/>
      <protection locked="0"/>
    </xf>
    <xf numFmtId="9" fontId="23" fillId="16" borderId="7" xfId="1" applyFont="1" applyFill="1" applyBorder="1" applyAlignment="1" applyProtection="1">
      <alignment horizontal="center" vertical="center" wrapText="1"/>
      <protection locked="0"/>
    </xf>
    <xf numFmtId="9" fontId="23" fillId="0" borderId="7" xfId="1" applyFont="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16" borderId="7" xfId="0" applyFont="1" applyFill="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9" fontId="10" fillId="2" borderId="7" xfId="0" applyNumberFormat="1" applyFont="1" applyFill="1" applyBorder="1" applyAlignment="1" applyProtection="1">
      <alignment horizontal="center" vertical="center" wrapText="1"/>
      <protection locked="0"/>
    </xf>
    <xf numFmtId="9" fontId="10" fillId="16" borderId="7" xfId="0" applyNumberFormat="1" applyFont="1" applyFill="1" applyBorder="1" applyAlignment="1" applyProtection="1">
      <alignment horizontal="center" vertical="center" wrapText="1"/>
      <protection locked="0"/>
    </xf>
    <xf numFmtId="9" fontId="10" fillId="0" borderId="7" xfId="0" applyNumberFormat="1" applyFont="1" applyBorder="1" applyAlignment="1" applyProtection="1">
      <alignment horizontal="center" vertical="center" wrapText="1"/>
      <protection locked="0"/>
    </xf>
    <xf numFmtId="9" fontId="23" fillId="2" borderId="7" xfId="0" applyNumberFormat="1" applyFont="1" applyFill="1" applyBorder="1" applyAlignment="1" applyProtection="1">
      <alignment horizontal="center" vertical="center" wrapText="1"/>
      <protection locked="0"/>
    </xf>
    <xf numFmtId="9" fontId="23" fillId="16" borderId="7" xfId="0" applyNumberFormat="1" applyFont="1" applyFill="1" applyBorder="1" applyAlignment="1" applyProtection="1">
      <alignment horizontal="center" vertical="center" wrapText="1"/>
      <protection locked="0"/>
    </xf>
    <xf numFmtId="9" fontId="23" fillId="0" borderId="7" xfId="0" applyNumberFormat="1" applyFont="1" applyBorder="1" applyAlignment="1" applyProtection="1">
      <alignment horizontal="center" vertical="center" wrapText="1"/>
      <protection locked="0"/>
    </xf>
    <xf numFmtId="165" fontId="23" fillId="2" borderId="7" xfId="8" applyNumberFormat="1" applyFont="1" applyFill="1" applyBorder="1" applyAlignment="1" applyProtection="1">
      <alignment horizontal="center" vertical="center" wrapText="1"/>
      <protection locked="0"/>
    </xf>
    <xf numFmtId="165" fontId="23" fillId="16" borderId="7" xfId="8" applyNumberFormat="1" applyFont="1" applyFill="1" applyBorder="1" applyAlignment="1" applyProtection="1">
      <alignment horizontal="center" vertical="center" wrapText="1"/>
      <protection locked="0"/>
    </xf>
    <xf numFmtId="1" fontId="4" fillId="2" borderId="7" xfId="0" applyNumberFormat="1" applyFont="1" applyFill="1" applyBorder="1" applyAlignment="1" applyProtection="1">
      <alignment horizontal="center" vertical="center" wrapText="1"/>
      <protection locked="0"/>
    </xf>
    <xf numFmtId="1" fontId="4" fillId="16" borderId="7" xfId="0" applyNumberFormat="1" applyFont="1" applyFill="1" applyBorder="1" applyAlignment="1" applyProtection="1">
      <alignment horizontal="center" vertical="center" wrapText="1"/>
      <protection locked="0"/>
    </xf>
    <xf numFmtId="1" fontId="4" fillId="0" borderId="7" xfId="0" applyNumberFormat="1" applyFont="1" applyBorder="1" applyAlignment="1" applyProtection="1">
      <alignment horizontal="center" vertical="center" wrapText="1"/>
      <protection locked="0"/>
    </xf>
    <xf numFmtId="9" fontId="4" fillId="2" borderId="7" xfId="0" applyNumberFormat="1" applyFont="1" applyFill="1" applyBorder="1" applyAlignment="1" applyProtection="1">
      <alignment horizontal="center" vertical="center" wrapText="1"/>
      <protection locked="0"/>
    </xf>
    <xf numFmtId="9" fontId="4" fillId="16" borderId="7" xfId="0" applyNumberFormat="1" applyFont="1" applyFill="1" applyBorder="1" applyAlignment="1" applyProtection="1">
      <alignment horizontal="center" vertical="center" wrapText="1"/>
      <protection locked="0"/>
    </xf>
    <xf numFmtId="9" fontId="4" fillId="0" borderId="7" xfId="0" applyNumberFormat="1" applyFont="1" applyBorder="1" applyAlignment="1" applyProtection="1">
      <alignment horizontal="center" vertical="center" wrapText="1"/>
      <protection locked="0"/>
    </xf>
    <xf numFmtId="0" fontId="23" fillId="16" borderId="7" xfId="0" applyFont="1" applyFill="1" applyBorder="1" applyAlignment="1" applyProtection="1">
      <alignment horizontal="center" vertical="center" wrapText="1"/>
      <protection locked="0"/>
    </xf>
    <xf numFmtId="0" fontId="4" fillId="16" borderId="7"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16" borderId="13"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16" borderId="30" xfId="0" applyFont="1" applyFill="1" applyBorder="1" applyAlignment="1" applyProtection="1">
      <alignment horizontal="center" vertical="center" wrapText="1"/>
      <protection locked="0"/>
    </xf>
    <xf numFmtId="43" fontId="4" fillId="2" borderId="7" xfId="9" applyFont="1" applyFill="1" applyBorder="1" applyAlignment="1" applyProtection="1">
      <alignment horizontal="center" vertical="center" wrapText="1"/>
      <protection locked="0"/>
    </xf>
    <xf numFmtId="43" fontId="4" fillId="16" borderId="7" xfId="9" applyFont="1" applyFill="1" applyBorder="1" applyAlignment="1" applyProtection="1">
      <alignment horizontal="center" vertical="center" wrapText="1"/>
      <protection locked="0"/>
    </xf>
    <xf numFmtId="43" fontId="4" fillId="0" borderId="7" xfId="9" applyFont="1" applyFill="1" applyBorder="1" applyAlignment="1" applyProtection="1">
      <alignment horizontal="center" vertical="center" wrapText="1"/>
      <protection locked="0"/>
    </xf>
    <xf numFmtId="0" fontId="4" fillId="2" borderId="7" xfId="10" applyNumberFormat="1" applyFont="1" applyFill="1" applyBorder="1" applyAlignment="1" applyProtection="1">
      <alignment horizontal="center" vertical="center" wrapText="1"/>
      <protection locked="0"/>
    </xf>
    <xf numFmtId="0" fontId="4" fillId="16" borderId="7" xfId="10" applyNumberFormat="1" applyFont="1" applyFill="1" applyBorder="1" applyAlignment="1" applyProtection="1">
      <alignment horizontal="center" vertical="center" wrapText="1"/>
      <protection locked="0"/>
    </xf>
    <xf numFmtId="0" fontId="4" fillId="0" borderId="7" xfId="10" applyNumberFormat="1" applyFont="1" applyBorder="1" applyAlignment="1" applyProtection="1">
      <alignment horizontal="center" vertical="center" wrapText="1"/>
      <protection locked="0"/>
    </xf>
    <xf numFmtId="9" fontId="4" fillId="2" borderId="7" xfId="1" applyFont="1" applyFill="1" applyBorder="1" applyAlignment="1" applyProtection="1">
      <alignment horizontal="center" vertical="center" wrapText="1"/>
      <protection locked="0"/>
    </xf>
    <xf numFmtId="9" fontId="4" fillId="16" borderId="7" xfId="1" applyFont="1" applyFill="1" applyBorder="1" applyAlignment="1" applyProtection="1">
      <alignment horizontal="center" vertical="center" wrapText="1"/>
      <protection locked="0"/>
    </xf>
    <xf numFmtId="9" fontId="4" fillId="0" borderId="7" xfId="1" applyFont="1" applyBorder="1" applyAlignment="1" applyProtection="1">
      <alignment horizontal="center" vertical="center" wrapText="1"/>
      <protection locked="0"/>
    </xf>
    <xf numFmtId="9" fontId="10" fillId="2" borderId="7" xfId="0" applyNumberFormat="1" applyFont="1" applyFill="1" applyBorder="1" applyAlignment="1" applyProtection="1">
      <alignment horizontal="center" vertical="center"/>
      <protection locked="0"/>
    </xf>
    <xf numFmtId="9" fontId="10" fillId="16" borderId="7" xfId="0" applyNumberFormat="1" applyFont="1" applyFill="1" applyBorder="1" applyAlignment="1" applyProtection="1">
      <alignment horizontal="center" vertical="center"/>
      <protection locked="0"/>
    </xf>
    <xf numFmtId="9" fontId="10" fillId="0" borderId="7" xfId="0" applyNumberFormat="1" applyFont="1" applyBorder="1" applyAlignment="1" applyProtection="1">
      <alignment horizontal="center" vertical="center"/>
      <protection locked="0"/>
    </xf>
    <xf numFmtId="9" fontId="23" fillId="2" borderId="17" xfId="0" applyNumberFormat="1" applyFont="1" applyFill="1" applyBorder="1" applyAlignment="1" applyProtection="1">
      <alignment horizontal="center" vertical="center" wrapText="1"/>
      <protection locked="0"/>
    </xf>
    <xf numFmtId="9" fontId="23" fillId="28" borderId="17" xfId="0" applyNumberFormat="1" applyFont="1" applyFill="1" applyBorder="1" applyAlignment="1" applyProtection="1">
      <alignment horizontal="center" vertical="center" wrapText="1"/>
      <protection locked="0"/>
    </xf>
    <xf numFmtId="9" fontId="23" fillId="21" borderId="17" xfId="0" applyNumberFormat="1" applyFont="1" applyFill="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readingOrder="1"/>
      <protection locked="0"/>
    </xf>
    <xf numFmtId="9" fontId="10" fillId="0" borderId="7" xfId="1"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readingOrder="1"/>
      <protection locked="0"/>
    </xf>
    <xf numFmtId="0" fontId="7" fillId="2" borderId="7" xfId="0" applyFont="1" applyFill="1" applyBorder="1" applyAlignment="1" applyProtection="1">
      <alignment horizontal="center" vertical="center" wrapText="1" readingOrder="1"/>
      <protection locked="0"/>
    </xf>
    <xf numFmtId="0" fontId="23" fillId="10" borderId="7" xfId="0" applyFont="1" applyFill="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9" fontId="10" fillId="0" borderId="7" xfId="1" applyFont="1" applyFill="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9" fontId="23" fillId="10" borderId="7" xfId="0" applyNumberFormat="1" applyFont="1" applyFill="1" applyBorder="1" applyAlignment="1" applyProtection="1">
      <alignment horizontal="center" vertical="center" wrapText="1"/>
      <protection locked="0"/>
    </xf>
    <xf numFmtId="0" fontId="23" fillId="17" borderId="7" xfId="0" applyFont="1" applyFill="1" applyBorder="1" applyAlignment="1" applyProtection="1">
      <alignment horizontal="center" vertical="center" wrapText="1"/>
      <protection locked="0"/>
    </xf>
    <xf numFmtId="0" fontId="7" fillId="21" borderId="7"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3" fillId="10" borderId="7" xfId="0" applyFont="1" applyFill="1" applyBorder="1" applyAlignment="1" applyProtection="1">
      <alignment vertical="center" wrapText="1"/>
      <protection locked="0"/>
    </xf>
    <xf numFmtId="0" fontId="7"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10" fillId="15" borderId="7" xfId="0" applyFont="1" applyFill="1" applyBorder="1" applyAlignment="1" applyProtection="1">
      <alignment horizontal="center" vertical="center" wrapText="1"/>
      <protection locked="0"/>
    </xf>
    <xf numFmtId="0" fontId="10" fillId="21" borderId="7" xfId="0" applyFont="1" applyFill="1" applyBorder="1" applyAlignment="1" applyProtection="1">
      <alignment horizontal="center" vertical="center" wrapText="1"/>
      <protection locked="0"/>
    </xf>
    <xf numFmtId="0" fontId="10" fillId="0" borderId="7" xfId="0" applyFont="1" applyBorder="1" applyAlignment="1" applyProtection="1">
      <alignment vertical="center" wrapText="1"/>
      <protection locked="0"/>
    </xf>
    <xf numFmtId="0" fontId="3" fillId="10" borderId="7" xfId="0" applyFont="1" applyFill="1" applyBorder="1" applyAlignment="1" applyProtection="1">
      <alignment horizontal="center" vertical="center" wrapText="1"/>
      <protection locked="0"/>
    </xf>
    <xf numFmtId="0" fontId="3" fillId="10" borderId="7" xfId="0" applyFont="1" applyFill="1" applyBorder="1" applyAlignment="1" applyProtection="1">
      <alignment vertical="center" wrapText="1"/>
      <protection locked="0"/>
    </xf>
    <xf numFmtId="9" fontId="10" fillId="0" borderId="7" xfId="0" applyNumberFormat="1" applyFont="1" applyBorder="1" applyAlignment="1" applyProtection="1">
      <alignment vertical="center" wrapText="1"/>
      <protection locked="0"/>
    </xf>
    <xf numFmtId="0" fontId="10" fillId="0" borderId="7" xfId="0" applyFont="1" applyBorder="1" applyAlignment="1" applyProtection="1">
      <alignment vertical="center"/>
      <protection locked="0"/>
    </xf>
    <xf numFmtId="164" fontId="4" fillId="2" borderId="12" xfId="1" applyNumberFormat="1" applyFont="1" applyFill="1" applyBorder="1" applyAlignment="1" applyProtection="1">
      <alignment horizontal="center" vertical="center" wrapText="1"/>
      <protection locked="0"/>
    </xf>
    <xf numFmtId="164" fontId="4" fillId="2" borderId="0" xfId="1" applyNumberFormat="1" applyFont="1" applyFill="1" applyBorder="1" applyAlignment="1" applyProtection="1">
      <alignment horizontal="center" vertical="center" wrapText="1"/>
      <protection locked="0"/>
    </xf>
    <xf numFmtId="0" fontId="4" fillId="2" borderId="16" xfId="0" applyFont="1" applyFill="1" applyBorder="1" applyAlignment="1" applyProtection="1">
      <alignment horizontal="left" vertical="center" wrapText="1"/>
      <protection locked="0"/>
    </xf>
    <xf numFmtId="0" fontId="4" fillId="0" borderId="7" xfId="1" applyNumberFormat="1" applyFont="1" applyBorder="1" applyAlignment="1" applyProtection="1">
      <alignment horizontal="center" vertical="center"/>
      <protection locked="0"/>
    </xf>
    <xf numFmtId="0" fontId="10" fillId="2" borderId="7" xfId="0" applyFont="1" applyFill="1" applyBorder="1" applyAlignment="1" applyProtection="1">
      <alignment vertical="center" wrapText="1"/>
      <protection locked="0"/>
    </xf>
    <xf numFmtId="0" fontId="4" fillId="2" borderId="7" xfId="0" applyFont="1" applyFill="1" applyBorder="1" applyAlignment="1" applyProtection="1">
      <alignment horizontal="left" vertical="top" wrapText="1"/>
      <protection locked="0"/>
    </xf>
    <xf numFmtId="0" fontId="10" fillId="2" borderId="13" xfId="0" applyFont="1" applyFill="1" applyBorder="1" applyAlignment="1" applyProtection="1">
      <alignment wrapText="1"/>
      <protection locked="0"/>
    </xf>
    <xf numFmtId="14" fontId="4" fillId="2" borderId="7" xfId="0" applyNumberFormat="1" applyFont="1" applyFill="1" applyBorder="1" applyAlignment="1" applyProtection="1">
      <alignment horizontal="center" vertical="center" wrapText="1"/>
      <protection locked="0"/>
    </xf>
    <xf numFmtId="0" fontId="10" fillId="2" borderId="16" xfId="0" applyFont="1" applyFill="1" applyBorder="1" applyAlignment="1" applyProtection="1">
      <alignment vertical="center" wrapText="1"/>
      <protection locked="0"/>
    </xf>
    <xf numFmtId="0" fontId="4" fillId="2" borderId="7" xfId="0" applyFont="1" applyFill="1" applyBorder="1" applyAlignment="1" applyProtection="1">
      <alignment horizontal="left" vertical="center" wrapText="1"/>
      <protection locked="0"/>
    </xf>
    <xf numFmtId="1" fontId="22" fillId="2" borderId="7" xfId="1" applyNumberFormat="1" applyFont="1" applyFill="1" applyBorder="1" applyAlignment="1" applyProtection="1">
      <alignment horizontal="center" vertical="center" wrapText="1"/>
      <protection locked="0"/>
    </xf>
    <xf numFmtId="164" fontId="22" fillId="2" borderId="7" xfId="1" applyNumberFormat="1" applyFont="1" applyFill="1" applyBorder="1" applyAlignment="1" applyProtection="1">
      <alignment horizontal="center" vertical="center" wrapText="1"/>
      <protection locked="0"/>
    </xf>
    <xf numFmtId="1" fontId="25" fillId="2" borderId="7" xfId="1" applyNumberFormat="1" applyFont="1" applyFill="1" applyBorder="1" applyAlignment="1" applyProtection="1">
      <alignment horizontal="center" vertical="center" wrapText="1"/>
      <protection locked="0"/>
    </xf>
    <xf numFmtId="9" fontId="22" fillId="2" borderId="7" xfId="1" applyFont="1" applyFill="1" applyBorder="1" applyAlignment="1" applyProtection="1">
      <alignment horizontal="center" vertical="center" wrapText="1"/>
      <protection locked="0"/>
    </xf>
    <xf numFmtId="164" fontId="23" fillId="0" borderId="7" xfId="1" applyNumberFormat="1" applyFont="1" applyFill="1" applyBorder="1" applyAlignment="1" applyProtection="1">
      <alignment horizontal="center" vertical="center" wrapText="1"/>
      <protection locked="0"/>
    </xf>
    <xf numFmtId="0" fontId="23" fillId="2" borderId="7" xfId="0" applyFont="1" applyFill="1" applyBorder="1" applyAlignment="1" applyProtection="1">
      <alignment horizontal="left" vertical="center" wrapText="1"/>
      <protection locked="0"/>
    </xf>
    <xf numFmtId="0" fontId="23" fillId="2" borderId="30" xfId="0" applyFont="1" applyFill="1" applyBorder="1" applyAlignment="1" applyProtection="1">
      <alignment vertical="center" wrapText="1"/>
      <protection locked="0"/>
    </xf>
    <xf numFmtId="0" fontId="23" fillId="0" borderId="7" xfId="0" applyFont="1" applyBorder="1" applyAlignment="1" applyProtection="1">
      <alignment vertical="center" wrapText="1"/>
      <protection locked="0"/>
    </xf>
    <xf numFmtId="1" fontId="22" fillId="2" borderId="7" xfId="0" applyNumberFormat="1" applyFont="1" applyFill="1" applyBorder="1" applyAlignment="1" applyProtection="1">
      <alignment horizontal="left" vertical="center" wrapText="1"/>
      <protection locked="0"/>
    </xf>
    <xf numFmtId="9" fontId="10" fillId="2" borderId="16" xfId="0" applyNumberFormat="1" applyFont="1" applyFill="1" applyBorder="1" applyAlignment="1" applyProtection="1">
      <alignment horizontal="center" vertical="center" wrapText="1"/>
      <protection locked="0"/>
    </xf>
    <xf numFmtId="0" fontId="10" fillId="2" borderId="13" xfId="0" applyFont="1" applyFill="1" applyBorder="1" applyAlignment="1" applyProtection="1">
      <alignment vertical="center" wrapText="1"/>
      <protection locked="0"/>
    </xf>
    <xf numFmtId="0" fontId="10" fillId="2" borderId="30" xfId="0" applyFont="1" applyFill="1" applyBorder="1" applyAlignment="1" applyProtection="1">
      <alignment vertical="center" wrapText="1"/>
      <protection locked="0"/>
    </xf>
    <xf numFmtId="164" fontId="23" fillId="2" borderId="7" xfId="1" applyNumberFormat="1" applyFont="1" applyFill="1" applyBorder="1" applyAlignment="1" applyProtection="1">
      <alignment horizontal="center" vertical="center" wrapText="1"/>
      <protection locked="0"/>
    </xf>
    <xf numFmtId="0" fontId="10" fillId="2" borderId="7" xfId="0" applyFont="1" applyFill="1" applyBorder="1" applyAlignment="1" applyProtection="1">
      <alignment horizontal="left" vertical="top" wrapText="1"/>
      <protection locked="0"/>
    </xf>
    <xf numFmtId="10" fontId="23" fillId="2" borderId="7" xfId="0" applyNumberFormat="1" applyFont="1" applyFill="1" applyBorder="1" applyAlignment="1" applyProtection="1">
      <alignment horizontal="center" vertical="center" wrapText="1"/>
      <protection locked="0"/>
    </xf>
    <xf numFmtId="164" fontId="23" fillId="2" borderId="7" xfId="0" applyNumberFormat="1"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top" wrapText="1"/>
      <protection locked="0"/>
    </xf>
    <xf numFmtId="0" fontId="4" fillId="12" borderId="7"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left" vertical="center" wrapText="1"/>
      <protection locked="0"/>
    </xf>
    <xf numFmtId="9" fontId="10" fillId="2" borderId="7" xfId="1" applyFont="1" applyFill="1" applyBorder="1" applyAlignment="1" applyProtection="1">
      <alignment horizontal="center" vertical="center" wrapText="1"/>
      <protection locked="0"/>
    </xf>
    <xf numFmtId="0" fontId="4" fillId="2" borderId="53" xfId="0" applyFont="1" applyFill="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3" fillId="15" borderId="13" xfId="0" applyFont="1" applyFill="1" applyBorder="1" applyAlignment="1">
      <alignment vertical="top" wrapText="1"/>
    </xf>
    <xf numFmtId="0" fontId="38" fillId="0" borderId="7" xfId="0" applyFont="1" applyBorder="1" applyAlignment="1" applyProtection="1">
      <alignment vertical="center" wrapText="1"/>
      <protection locked="0"/>
    </xf>
    <xf numFmtId="0" fontId="23" fillId="0" borderId="30" xfId="0" applyFont="1" applyBorder="1" applyAlignment="1">
      <alignment vertical="top" wrapText="1"/>
    </xf>
    <xf numFmtId="1" fontId="23" fillId="2" borderId="13" xfId="0" applyNumberFormat="1"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23" fillId="15" borderId="13"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39" fillId="0" borderId="7" xfId="0" applyFont="1" applyBorder="1" applyAlignment="1" applyProtection="1">
      <alignment horizontal="center" vertical="center" wrapText="1"/>
      <protection locked="0"/>
    </xf>
    <xf numFmtId="0" fontId="39" fillId="0" borderId="7" xfId="0" applyFont="1" applyBorder="1" applyAlignment="1" applyProtection="1">
      <alignment horizontal="left" vertical="top" wrapText="1"/>
      <protection locked="0"/>
    </xf>
    <xf numFmtId="0" fontId="23" fillId="15" borderId="8" xfId="0" applyFont="1" applyFill="1" applyBorder="1" applyAlignment="1">
      <alignment horizontal="center" vertical="center" wrapText="1"/>
    </xf>
    <xf numFmtId="0" fontId="23" fillId="16" borderId="8" xfId="0" applyFont="1" applyFill="1" applyBorder="1" applyAlignment="1" applyProtection="1">
      <alignment horizontal="center" vertical="center" wrapText="1"/>
      <protection locked="0"/>
    </xf>
    <xf numFmtId="0" fontId="10" fillId="0" borderId="30" xfId="0" applyFont="1" applyBorder="1" applyAlignment="1">
      <alignment horizontal="center" vertical="center" wrapText="1"/>
    </xf>
    <xf numFmtId="0" fontId="39" fillId="2" borderId="7" xfId="0" applyFont="1" applyFill="1" applyBorder="1" applyAlignment="1" applyProtection="1">
      <alignment horizontal="left" vertical="center" wrapText="1"/>
      <protection locked="0"/>
    </xf>
    <xf numFmtId="1" fontId="4" fillId="30" borderId="17" xfId="0" applyNumberFormat="1" applyFont="1" applyFill="1" applyBorder="1" applyAlignment="1">
      <alignment horizontal="center" vertical="center" wrapText="1"/>
    </xf>
    <xf numFmtId="1" fontId="37" fillId="2" borderId="13" xfId="0" applyNumberFormat="1" applyFont="1" applyFill="1" applyBorder="1" applyAlignment="1" applyProtection="1">
      <alignment horizontal="center" vertical="center" wrapText="1"/>
      <protection locked="0"/>
    </xf>
    <xf numFmtId="0" fontId="39" fillId="2" borderId="7" xfId="0" applyFont="1" applyFill="1" applyBorder="1" applyAlignment="1" applyProtection="1">
      <alignment horizontal="left" vertical="top" wrapText="1"/>
      <protection locked="0"/>
    </xf>
    <xf numFmtId="0" fontId="4" fillId="2" borderId="9"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0" fillId="0" borderId="7" xfId="0" applyBorder="1" applyAlignment="1">
      <alignment horizontal="center" vertical="center" wrapText="1"/>
    </xf>
    <xf numFmtId="0" fontId="9" fillId="2" borderId="2" xfId="0" applyFont="1" applyFill="1" applyBorder="1" applyAlignment="1" applyProtection="1">
      <alignment vertical="center" wrapText="1"/>
      <protection locked="0"/>
    </xf>
    <xf numFmtId="0" fontId="9" fillId="2" borderId="4" xfId="0" applyFont="1" applyFill="1" applyBorder="1" applyAlignment="1" applyProtection="1">
      <alignment vertical="center" wrapText="1"/>
      <protection locked="0"/>
    </xf>
    <xf numFmtId="0" fontId="24" fillId="2" borderId="4" xfId="0" applyFont="1" applyFill="1" applyBorder="1" applyAlignment="1" applyProtection="1">
      <alignment vertical="center" wrapText="1"/>
      <protection locked="0"/>
    </xf>
    <xf numFmtId="0" fontId="28" fillId="2" borderId="60" xfId="0" applyFont="1" applyFill="1" applyBorder="1" applyAlignment="1" applyProtection="1">
      <alignment vertical="center" wrapText="1"/>
      <protection locked="0"/>
    </xf>
    <xf numFmtId="0" fontId="7" fillId="2" borderId="67" xfId="0" applyFont="1" applyFill="1" applyBorder="1" applyAlignment="1" applyProtection="1">
      <alignment vertical="center" wrapText="1"/>
      <protection locked="0"/>
    </xf>
    <xf numFmtId="0" fontId="10" fillId="15" borderId="7" xfId="0" applyFont="1" applyFill="1" applyBorder="1" applyAlignment="1" applyProtection="1">
      <alignment vertical="center" wrapText="1"/>
      <protection locked="0"/>
    </xf>
    <xf numFmtId="0" fontId="38" fillId="15" borderId="13" xfId="0" applyFont="1" applyFill="1" applyBorder="1" applyAlignment="1">
      <alignment horizontal="center" vertical="center" wrapText="1"/>
    </xf>
    <xf numFmtId="0" fontId="40" fillId="2" borderId="7" xfId="0" applyFont="1" applyFill="1" applyBorder="1" applyAlignment="1" applyProtection="1">
      <alignment vertical="center" wrapText="1"/>
      <protection locked="0"/>
    </xf>
    <xf numFmtId="0" fontId="38" fillId="15" borderId="16" xfId="0" applyFont="1" applyFill="1" applyBorder="1" applyAlignment="1">
      <alignment horizontal="center" vertical="center" wrapText="1"/>
    </xf>
    <xf numFmtId="0" fontId="38" fillId="15" borderId="30" xfId="0" applyFont="1" applyFill="1" applyBorder="1" applyAlignment="1">
      <alignment horizontal="center" vertical="center" wrapText="1"/>
    </xf>
    <xf numFmtId="0" fontId="4" fillId="2" borderId="0" xfId="0" applyFont="1" applyFill="1" applyAlignment="1" applyProtection="1">
      <alignment vertical="center" wrapText="1"/>
      <protection locked="0"/>
    </xf>
    <xf numFmtId="0" fontId="4" fillId="24" borderId="7" xfId="0" applyFont="1" applyFill="1" applyBorder="1" applyAlignment="1" applyProtection="1">
      <alignment horizontal="center" vertical="center" wrapText="1"/>
      <protection locked="0"/>
    </xf>
    <xf numFmtId="1" fontId="23" fillId="2" borderId="7" xfId="0" applyNumberFormat="1" applyFont="1" applyFill="1" applyBorder="1" applyAlignment="1" applyProtection="1">
      <alignment vertical="center" wrapText="1"/>
      <protection locked="0"/>
    </xf>
    <xf numFmtId="0" fontId="9" fillId="2" borderId="2"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24" fillId="2" borderId="4" xfId="0" applyFont="1" applyFill="1" applyBorder="1" applyAlignment="1" applyProtection="1">
      <alignment horizontal="left" vertical="center" wrapText="1"/>
      <protection locked="0"/>
    </xf>
    <xf numFmtId="0" fontId="28" fillId="2" borderId="27" xfId="0" applyFont="1" applyFill="1" applyBorder="1" applyAlignment="1" applyProtection="1">
      <alignment horizontal="left" vertical="center" wrapText="1"/>
      <protection locked="0"/>
    </xf>
    <xf numFmtId="0" fontId="7" fillId="2" borderId="48" xfId="0" applyFont="1" applyFill="1" applyBorder="1" applyAlignment="1" applyProtection="1">
      <alignment horizontal="left" vertical="center" wrapText="1"/>
      <protection locked="0"/>
    </xf>
    <xf numFmtId="0" fontId="4" fillId="2" borderId="16"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center" wrapText="1"/>
      <protection locked="0"/>
    </xf>
    <xf numFmtId="0" fontId="43" fillId="29" borderId="17" xfId="0" applyFont="1" applyFill="1" applyBorder="1" applyAlignment="1">
      <alignment horizontal="left" vertical="center" wrapText="1"/>
    </xf>
    <xf numFmtId="0" fontId="43" fillId="29" borderId="17" xfId="0" applyFont="1" applyFill="1" applyBorder="1" applyAlignment="1">
      <alignment horizontal="left" wrapText="1"/>
    </xf>
    <xf numFmtId="0" fontId="0" fillId="0" borderId="17" xfId="0" applyBorder="1" applyAlignment="1">
      <alignment horizontal="left" vertical="top" wrapText="1"/>
    </xf>
    <xf numFmtId="0" fontId="37" fillId="15" borderId="17" xfId="0" applyFont="1" applyFill="1" applyBorder="1" applyAlignment="1">
      <alignment horizontal="left" vertical="center" wrapText="1"/>
    </xf>
    <xf numFmtId="0" fontId="38" fillId="15" borderId="17" xfId="0" applyFont="1" applyFill="1" applyBorder="1" applyAlignment="1">
      <alignment horizontal="left" vertical="center" wrapText="1"/>
    </xf>
    <xf numFmtId="0" fontId="23" fillId="2" borderId="7" xfId="0" applyFont="1" applyFill="1" applyBorder="1" applyAlignment="1" applyProtection="1">
      <alignment horizontal="left" vertical="top" wrapText="1"/>
      <protection locked="0"/>
    </xf>
    <xf numFmtId="1" fontId="4" fillId="30" borderId="17" xfId="0" applyNumberFormat="1" applyFont="1" applyFill="1" applyBorder="1" applyAlignment="1">
      <alignment horizontal="left" vertical="center" wrapText="1"/>
    </xf>
    <xf numFmtId="1" fontId="23" fillId="2" borderId="17" xfId="0" applyNumberFormat="1" applyFont="1" applyFill="1" applyBorder="1" applyAlignment="1" applyProtection="1">
      <alignment horizontal="left" vertical="center" wrapText="1"/>
      <protection locked="0"/>
    </xf>
    <xf numFmtId="1" fontId="23" fillId="2" borderId="16" xfId="0" applyNumberFormat="1" applyFont="1" applyFill="1" applyBorder="1" applyAlignment="1" applyProtection="1">
      <alignment horizontal="left" vertical="center" wrapText="1"/>
      <protection locked="0"/>
    </xf>
    <xf numFmtId="0" fontId="43" fillId="29" borderId="0" xfId="0" applyFont="1" applyFill="1" applyAlignment="1">
      <alignment horizontal="left" wrapText="1"/>
    </xf>
    <xf numFmtId="0" fontId="37" fillId="0" borderId="7" xfId="0" applyFont="1" applyBorder="1" applyAlignment="1" applyProtection="1">
      <alignment horizontal="left" vertical="center" wrapText="1"/>
      <protection locked="0"/>
    </xf>
    <xf numFmtId="0" fontId="23" fillId="15" borderId="13" xfId="0" applyFont="1" applyFill="1" applyBorder="1" applyAlignment="1">
      <alignment horizontal="left" vertical="top" wrapText="1"/>
    </xf>
    <xf numFmtId="0" fontId="10" fillId="0" borderId="30" xfId="0" applyFont="1" applyBorder="1" applyAlignment="1">
      <alignment horizontal="left" vertical="top" wrapText="1"/>
    </xf>
    <xf numFmtId="0" fontId="3" fillId="2" borderId="7" xfId="0" applyFont="1" applyFill="1" applyBorder="1" applyAlignment="1" applyProtection="1">
      <alignment horizontal="left" vertical="center" wrapText="1"/>
      <protection locked="0"/>
    </xf>
    <xf numFmtId="0" fontId="42" fillId="2" borderId="7" xfId="0" applyFont="1" applyFill="1" applyBorder="1" applyAlignment="1" applyProtection="1">
      <alignment horizontal="left" vertical="center" wrapText="1"/>
      <protection locked="0"/>
    </xf>
    <xf numFmtId="0" fontId="38" fillId="15" borderId="13" xfId="0" applyFont="1" applyFill="1" applyBorder="1" applyAlignment="1">
      <alignment horizontal="left" vertical="center" wrapText="1"/>
    </xf>
    <xf numFmtId="0" fontId="10" fillId="0" borderId="16" xfId="0" applyFont="1" applyBorder="1" applyAlignment="1">
      <alignment horizontal="left" vertical="center" wrapText="1"/>
    </xf>
    <xf numFmtId="0" fontId="4" fillId="2" borderId="0" xfId="0" applyFont="1" applyFill="1" applyAlignment="1" applyProtection="1">
      <alignment horizontal="left" vertical="center" wrapText="1"/>
      <protection locked="0"/>
    </xf>
    <xf numFmtId="0" fontId="23" fillId="0" borderId="7" xfId="0" applyFont="1" applyBorder="1" applyAlignment="1">
      <alignment vertical="center" wrapText="1"/>
    </xf>
    <xf numFmtId="1" fontId="27" fillId="2" borderId="65" xfId="0" applyNumberFormat="1" applyFont="1" applyFill="1" applyBorder="1" applyAlignment="1" applyProtection="1">
      <alignment horizontal="center" vertical="center" wrapText="1"/>
      <protection locked="0"/>
    </xf>
    <xf numFmtId="9" fontId="4" fillId="16" borderId="16" xfId="0" applyNumberFormat="1" applyFont="1" applyFill="1" applyBorder="1" applyAlignment="1" applyProtection="1">
      <alignment horizontal="center" vertical="center" wrapText="1"/>
      <protection locked="0"/>
    </xf>
    <xf numFmtId="1" fontId="7" fillId="16" borderId="15" xfId="1" applyNumberFormat="1" applyFont="1" applyFill="1" applyBorder="1" applyAlignment="1" applyProtection="1">
      <alignment horizontal="center" vertical="center" wrapText="1"/>
      <protection locked="0"/>
    </xf>
    <xf numFmtId="9" fontId="7" fillId="16" borderId="15" xfId="1" applyFont="1" applyFill="1" applyBorder="1" applyAlignment="1" applyProtection="1">
      <alignment horizontal="center" vertical="center" wrapText="1"/>
      <protection locked="0"/>
    </xf>
    <xf numFmtId="9" fontId="23" fillId="16" borderId="15" xfId="0" applyNumberFormat="1" applyFont="1" applyFill="1" applyBorder="1" applyAlignment="1" applyProtection="1">
      <alignment horizontal="center" vertical="center" wrapText="1"/>
      <protection locked="0"/>
    </xf>
    <xf numFmtId="0" fontId="23" fillId="16" borderId="15" xfId="0" applyFont="1" applyFill="1" applyBorder="1" applyAlignment="1" applyProtection="1">
      <alignment horizontal="center" vertical="center" wrapText="1"/>
      <protection locked="0"/>
    </xf>
    <xf numFmtId="0" fontId="4" fillId="16" borderId="15" xfId="0" applyFont="1" applyFill="1" applyBorder="1" applyAlignment="1" applyProtection="1">
      <alignment horizontal="center" vertical="center" wrapText="1"/>
      <protection locked="0"/>
    </xf>
    <xf numFmtId="9" fontId="45" fillId="16" borderId="17" xfId="0" applyNumberFormat="1" applyFont="1" applyFill="1" applyBorder="1" applyAlignment="1">
      <alignment horizontal="center" vertical="center" wrapText="1"/>
    </xf>
    <xf numFmtId="9" fontId="7" fillId="16" borderId="7" xfId="1" applyFont="1" applyFill="1" applyBorder="1" applyAlignment="1" applyProtection="1">
      <alignment horizontal="center" vertical="center" wrapText="1"/>
      <protection locked="0"/>
    </xf>
    <xf numFmtId="9" fontId="46" fillId="16" borderId="7" xfId="1" applyFont="1" applyFill="1" applyBorder="1" applyAlignment="1" applyProtection="1">
      <alignment horizontal="center" vertical="center" wrapText="1"/>
      <protection locked="0"/>
    </xf>
    <xf numFmtId="0" fontId="39" fillId="16" borderId="7" xfId="0" applyFont="1" applyFill="1" applyBorder="1" applyAlignment="1" applyProtection="1">
      <alignment horizontal="center" vertical="center" wrapText="1"/>
      <protection locked="0"/>
    </xf>
    <xf numFmtId="9" fontId="23" fillId="16" borderId="8" xfId="0" applyNumberFormat="1" applyFont="1" applyFill="1" applyBorder="1" applyAlignment="1" applyProtection="1">
      <alignment horizontal="center" vertical="center" wrapText="1"/>
      <protection locked="0"/>
    </xf>
    <xf numFmtId="0" fontId="10" fillId="16" borderId="17" xfId="0" applyFont="1" applyFill="1" applyBorder="1" applyAlignment="1">
      <alignment horizontal="center" vertical="center" wrapText="1"/>
    </xf>
    <xf numFmtId="0" fontId="23" fillId="16" borderId="16" xfId="0" applyFont="1" applyFill="1" applyBorder="1" applyAlignment="1">
      <alignment horizontal="center" vertical="center" wrapText="1"/>
    </xf>
    <xf numFmtId="9" fontId="37" fillId="16" borderId="7" xfId="0" applyNumberFormat="1" applyFont="1" applyFill="1" applyBorder="1" applyAlignment="1" applyProtection="1">
      <alignment horizontal="center" vertical="center" wrapText="1"/>
      <protection locked="0"/>
    </xf>
    <xf numFmtId="9" fontId="39" fillId="16" borderId="7" xfId="0" applyNumberFormat="1" applyFont="1" applyFill="1" applyBorder="1" applyAlignment="1" applyProtection="1">
      <alignment horizontal="center" vertical="center" wrapText="1"/>
      <protection locked="0"/>
    </xf>
    <xf numFmtId="9" fontId="38" fillId="16" borderId="7" xfId="0" applyNumberFormat="1" applyFont="1" applyFill="1" applyBorder="1" applyAlignment="1">
      <alignment horizontal="center" vertical="center" wrapText="1"/>
    </xf>
    <xf numFmtId="9" fontId="38" fillId="16" borderId="16" xfId="0" applyNumberFormat="1" applyFont="1" applyFill="1" applyBorder="1" applyAlignment="1">
      <alignment horizontal="center" vertical="center" wrapText="1"/>
    </xf>
    <xf numFmtId="0" fontId="38" fillId="16" borderId="16" xfId="0" applyFont="1" applyFill="1" applyBorder="1" applyAlignment="1">
      <alignment horizontal="center" vertical="center" wrapText="1"/>
    </xf>
    <xf numFmtId="10" fontId="4" fillId="16" borderId="7" xfId="0" applyNumberFormat="1" applyFont="1" applyFill="1" applyBorder="1" applyAlignment="1" applyProtection="1">
      <alignment horizontal="center" vertical="center" wrapText="1"/>
      <protection locked="0"/>
    </xf>
    <xf numFmtId="0" fontId="28" fillId="2" borderId="28" xfId="0" applyFont="1" applyFill="1" applyBorder="1" applyAlignment="1" applyProtection="1">
      <alignment horizontal="left" vertical="center" wrapText="1"/>
      <protection locked="0"/>
    </xf>
    <xf numFmtId="1" fontId="23" fillId="2" borderId="7" xfId="0" applyNumberFormat="1" applyFont="1" applyFill="1" applyBorder="1" applyAlignment="1" applyProtection="1">
      <alignment horizontal="left" vertical="center" wrapText="1"/>
      <protection locked="0"/>
    </xf>
    <xf numFmtId="0" fontId="39" fillId="16" borderId="7" xfId="0" applyFont="1" applyFill="1" applyBorder="1" applyAlignment="1" applyProtection="1">
      <alignment horizontal="left" vertical="center" wrapText="1"/>
      <protection locked="0"/>
    </xf>
    <xf numFmtId="1" fontId="37" fillId="2" borderId="7" xfId="0" applyNumberFormat="1" applyFont="1" applyFill="1" applyBorder="1" applyAlignment="1" applyProtection="1">
      <alignment horizontal="left" vertical="center" wrapText="1"/>
      <protection locked="0"/>
    </xf>
    <xf numFmtId="0" fontId="39" fillId="16" borderId="0" xfId="0" applyFont="1" applyFill="1" applyAlignment="1" applyProtection="1">
      <alignment horizontal="left" vertical="center" wrapText="1"/>
      <protection locked="0"/>
    </xf>
    <xf numFmtId="0" fontId="38" fillId="2" borderId="7" xfId="0" applyFont="1" applyFill="1" applyBorder="1" applyAlignment="1" applyProtection="1">
      <alignment horizontal="left" vertical="top" wrapText="1"/>
      <protection locked="0"/>
    </xf>
    <xf numFmtId="0" fontId="39" fillId="0" borderId="17" xfId="0" applyFont="1" applyBorder="1" applyAlignment="1">
      <alignment horizontal="left" vertical="center" wrapText="1"/>
    </xf>
    <xf numFmtId="0" fontId="28" fillId="2" borderId="44"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protection locked="0"/>
    </xf>
    <xf numFmtId="0" fontId="28" fillId="2" borderId="36" xfId="0" applyFont="1" applyFill="1" applyBorder="1" applyAlignment="1" applyProtection="1">
      <alignment horizontal="center" vertical="center" wrapText="1"/>
      <protection locked="0"/>
    </xf>
    <xf numFmtId="0" fontId="4" fillId="0" borderId="16" xfId="1" applyNumberFormat="1" applyFont="1" applyBorder="1" applyAlignment="1" applyProtection="1">
      <alignment horizontal="center" vertical="center"/>
      <protection locked="0"/>
    </xf>
    <xf numFmtId="164" fontId="4" fillId="0" borderId="16" xfId="1" applyNumberFormat="1" applyFont="1" applyBorder="1" applyAlignment="1" applyProtection="1">
      <alignment horizontal="center" vertical="center" wrapText="1"/>
      <protection locked="0"/>
    </xf>
    <xf numFmtId="0" fontId="4" fillId="26" borderId="17" xfId="0" applyFont="1" applyFill="1" applyBorder="1" applyAlignment="1" applyProtection="1">
      <alignment horizontal="left" vertical="center" wrapText="1"/>
      <protection locked="0"/>
    </xf>
    <xf numFmtId="1" fontId="7" fillId="2" borderId="17" xfId="0" applyNumberFormat="1"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1" fontId="7" fillId="11" borderId="17" xfId="0" applyNumberFormat="1" applyFont="1" applyFill="1" applyBorder="1" applyAlignment="1" applyProtection="1">
      <alignment horizontal="center" vertical="center" wrapText="1"/>
      <protection locked="0"/>
    </xf>
    <xf numFmtId="0" fontId="8" fillId="11" borderId="17" xfId="0" applyFont="1" applyFill="1" applyBorder="1" applyAlignment="1" applyProtection="1">
      <alignment horizontal="center" vertical="center" wrapText="1"/>
      <protection locked="0"/>
    </xf>
    <xf numFmtId="0" fontId="38" fillId="0" borderId="53" xfId="0" applyFont="1" applyBorder="1" applyAlignment="1">
      <alignment horizontal="left" vertical="center" wrapText="1"/>
    </xf>
    <xf numFmtId="0" fontId="38" fillId="15" borderId="30" xfId="0" applyFont="1" applyFill="1" applyBorder="1" applyAlignment="1">
      <alignment horizontal="left" vertical="center" wrapText="1"/>
    </xf>
    <xf numFmtId="0" fontId="37" fillId="16" borderId="7"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vertical="center"/>
    </xf>
    <xf numFmtId="0" fontId="8" fillId="4" borderId="7" xfId="0" applyFont="1" applyFill="1" applyBorder="1" applyAlignment="1">
      <alignment horizontal="center" vertical="center" wrapText="1"/>
    </xf>
    <xf numFmtId="9" fontId="15" fillId="27" borderId="7" xfId="1" applyFont="1" applyFill="1" applyBorder="1" applyAlignment="1">
      <alignment horizontal="center" vertical="center"/>
    </xf>
    <xf numFmtId="10" fontId="4" fillId="0" borderId="8" xfId="1" applyNumberFormat="1" applyFont="1" applyBorder="1" applyAlignment="1">
      <alignment horizontal="center" vertical="center"/>
    </xf>
    <xf numFmtId="0" fontId="11" fillId="0" borderId="4" xfId="0" applyFont="1" applyBorder="1" applyAlignment="1">
      <alignment horizontal="center" vertical="center"/>
    </xf>
    <xf numFmtId="0" fontId="12" fillId="0" borderId="4" xfId="0" applyFont="1" applyBorder="1" applyAlignment="1">
      <alignment horizontal="right" wrapText="1"/>
    </xf>
    <xf numFmtId="0" fontId="12" fillId="0" borderId="5" xfId="0" applyFont="1" applyBorder="1" applyAlignment="1">
      <alignment horizontal="right"/>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6" xfId="0" applyFont="1" applyBorder="1" applyAlignment="1">
      <alignment horizontal="left"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3" fillId="0" borderId="25" xfId="0" applyFont="1" applyBorder="1" applyAlignment="1">
      <alignment horizontal="left" vertical="top" wrapText="1"/>
    </xf>
    <xf numFmtId="10" fontId="2" fillId="5" borderId="7" xfId="1" applyNumberFormat="1" applyFont="1" applyFill="1" applyBorder="1" applyAlignment="1">
      <alignment horizontal="center" vertical="center"/>
    </xf>
    <xf numFmtId="10" fontId="4" fillId="0" borderId="7" xfId="1" applyNumberFormat="1" applyFont="1" applyBorder="1" applyAlignment="1">
      <alignment horizontal="center" vertical="center"/>
    </xf>
    <xf numFmtId="0" fontId="8" fillId="4" borderId="52" xfId="0" applyFont="1" applyFill="1" applyBorder="1" applyAlignment="1">
      <alignment horizontal="center" vertical="center" wrapText="1"/>
    </xf>
    <xf numFmtId="0" fontId="8" fillId="4" borderId="55" xfId="0" applyFont="1" applyFill="1" applyBorder="1" applyAlignment="1">
      <alignment horizontal="center" vertical="center" wrapText="1"/>
    </xf>
    <xf numFmtId="10" fontId="2" fillId="5" borderId="15" xfId="1" applyNumberFormat="1" applyFont="1" applyFill="1" applyBorder="1" applyAlignment="1">
      <alignment horizontal="center" vertical="center"/>
    </xf>
    <xf numFmtId="10" fontId="2" fillId="5" borderId="13" xfId="1" applyNumberFormat="1" applyFont="1" applyFill="1" applyBorder="1" applyAlignment="1">
      <alignment horizontal="center" vertical="center"/>
    </xf>
    <xf numFmtId="10" fontId="4" fillId="0" borderId="16" xfId="1" applyNumberFormat="1" applyFont="1" applyBorder="1" applyAlignment="1">
      <alignment horizontal="center" vertical="center"/>
    </xf>
    <xf numFmtId="10" fontId="4" fillId="0" borderId="10" xfId="1" applyNumberFormat="1" applyFont="1" applyBorder="1" applyAlignment="1">
      <alignment horizontal="center" vertical="center"/>
    </xf>
    <xf numFmtId="164" fontId="4" fillId="0" borderId="7" xfId="1" applyNumberFormat="1" applyFont="1" applyBorder="1" applyAlignment="1">
      <alignment horizontal="center" vertical="center"/>
    </xf>
    <xf numFmtId="0" fontId="10" fillId="0" borderId="7" xfId="0" applyFont="1" applyBorder="1" applyAlignment="1">
      <alignment horizontal="left" vertical="top" wrapText="1"/>
    </xf>
    <xf numFmtId="0" fontId="0" fillId="0" borderId="15" xfId="0" applyBorder="1" applyAlignment="1">
      <alignment horizontal="left" vertical="center" wrapText="1"/>
    </xf>
    <xf numFmtId="0" fontId="0" fillId="0" borderId="22" xfId="0" applyBorder="1" applyAlignment="1">
      <alignment horizontal="left" vertical="center" wrapText="1"/>
    </xf>
    <xf numFmtId="0" fontId="0" fillId="0" borderId="13" xfId="0" applyBorder="1" applyAlignment="1">
      <alignment horizontal="left" vertical="center" wrapText="1"/>
    </xf>
    <xf numFmtId="0" fontId="15" fillId="4" borderId="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23" fillId="2" borderId="15" xfId="0" applyFont="1" applyFill="1" applyBorder="1" applyAlignment="1">
      <alignment horizontal="left" vertical="center" wrapText="1"/>
    </xf>
    <xf numFmtId="0" fontId="23" fillId="2" borderId="22"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9" xfId="0" applyFont="1" applyBorder="1" applyAlignment="1">
      <alignment horizontal="center" vertical="center"/>
    </xf>
    <xf numFmtId="0" fontId="11" fillId="0" borderId="0" xfId="0" applyFont="1" applyAlignment="1">
      <alignment horizontal="center" vertical="center"/>
    </xf>
    <xf numFmtId="0" fontId="11" fillId="0" borderId="41" xfId="0" applyFont="1" applyBorder="1" applyAlignment="1">
      <alignment horizontal="center" vertical="center"/>
    </xf>
    <xf numFmtId="0" fontId="11" fillId="0" borderId="29" xfId="0" applyFont="1" applyBorder="1" applyAlignment="1">
      <alignment horizontal="center" vertical="center"/>
    </xf>
    <xf numFmtId="0" fontId="0" fillId="0" borderId="36"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0" borderId="39" xfId="0" applyBorder="1" applyAlignment="1">
      <alignment horizontal="center" wrapText="1"/>
    </xf>
    <xf numFmtId="0" fontId="0" fillId="0" borderId="0" xfId="0" applyAlignment="1">
      <alignment horizontal="center" wrapText="1"/>
    </xf>
    <xf numFmtId="0" fontId="0" fillId="0" borderId="40" xfId="0" applyBorder="1" applyAlignment="1">
      <alignment horizontal="center" wrapText="1"/>
    </xf>
    <xf numFmtId="0" fontId="0" fillId="0" borderId="41" xfId="0" applyBorder="1" applyAlignment="1">
      <alignment horizontal="center" wrapText="1"/>
    </xf>
    <xf numFmtId="0" fontId="0" fillId="0" borderId="29" xfId="0" applyBorder="1" applyAlignment="1">
      <alignment horizontal="center" wrapText="1"/>
    </xf>
    <xf numFmtId="0" fontId="0" fillId="0" borderId="30" xfId="0" applyBorder="1" applyAlignment="1">
      <alignment horizontal="center" wrapText="1"/>
    </xf>
    <xf numFmtId="0" fontId="16" fillId="13" borderId="15" xfId="0" applyFont="1" applyFill="1" applyBorder="1" applyAlignment="1">
      <alignment horizontal="center" vertical="center"/>
    </xf>
    <xf numFmtId="0" fontId="16" fillId="13" borderId="22" xfId="0" applyFont="1" applyFill="1" applyBorder="1" applyAlignment="1">
      <alignment horizontal="center" vertical="center"/>
    </xf>
    <xf numFmtId="0" fontId="16" fillId="13" borderId="13" xfId="0" applyFont="1" applyFill="1" applyBorder="1" applyAlignment="1">
      <alignment horizontal="center" vertical="center"/>
    </xf>
    <xf numFmtId="0" fontId="0" fillId="12" borderId="39" xfId="0" applyFill="1" applyBorder="1" applyAlignment="1">
      <alignment horizontal="left" wrapText="1"/>
    </xf>
    <xf numFmtId="0" fontId="0" fillId="12" borderId="0" xfId="0" applyFill="1" applyAlignment="1">
      <alignment horizontal="left" wrapText="1"/>
    </xf>
    <xf numFmtId="0" fontId="0" fillId="12" borderId="40" xfId="0" applyFill="1" applyBorder="1" applyAlignment="1">
      <alignment horizontal="left"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0" fillId="0" borderId="30" xfId="0" applyBorder="1" applyAlignment="1">
      <alignment horizontal="center" vertical="center" wrapText="1"/>
    </xf>
    <xf numFmtId="0" fontId="0" fillId="12" borderId="41" xfId="0" applyFill="1" applyBorder="1" applyAlignment="1">
      <alignment horizontal="left" wrapText="1"/>
    </xf>
    <xf numFmtId="0" fontId="0" fillId="12" borderId="29" xfId="0" applyFill="1" applyBorder="1" applyAlignment="1">
      <alignment horizontal="left" wrapText="1"/>
    </xf>
    <xf numFmtId="0" fontId="0" fillId="12" borderId="30" xfId="0" applyFill="1" applyBorder="1" applyAlignment="1">
      <alignment horizontal="left" wrapText="1"/>
    </xf>
    <xf numFmtId="0" fontId="2" fillId="13" borderId="39" xfId="0" applyFont="1" applyFill="1" applyBorder="1" applyAlignment="1">
      <alignment horizontal="center" wrapText="1"/>
    </xf>
    <xf numFmtId="0" fontId="2" fillId="13" borderId="0" xfId="0" applyFont="1" applyFill="1" applyAlignment="1">
      <alignment horizontal="center" wrapText="1"/>
    </xf>
    <xf numFmtId="0" fontId="2" fillId="13" borderId="40" xfId="0" applyFont="1" applyFill="1" applyBorder="1" applyAlignment="1">
      <alignment horizontal="center" wrapText="1"/>
    </xf>
    <xf numFmtId="0" fontId="0" fillId="13" borderId="39" xfId="0" applyFill="1" applyBorder="1" applyAlignment="1">
      <alignment horizontal="left" wrapText="1"/>
    </xf>
    <xf numFmtId="0" fontId="0" fillId="13" borderId="0" xfId="0" applyFill="1" applyAlignment="1">
      <alignment horizontal="left" wrapText="1"/>
    </xf>
    <xf numFmtId="0" fontId="0" fillId="13" borderId="40" xfId="0" applyFill="1" applyBorder="1" applyAlignment="1">
      <alignment horizontal="left" wrapText="1"/>
    </xf>
    <xf numFmtId="0" fontId="0" fillId="13" borderId="41" xfId="0" applyFill="1" applyBorder="1" applyAlignment="1">
      <alignment horizontal="left" wrapText="1"/>
    </xf>
    <xf numFmtId="0" fontId="0" fillId="13" borderId="29" xfId="0" applyFill="1" applyBorder="1" applyAlignment="1">
      <alignment horizontal="left" wrapText="1"/>
    </xf>
    <xf numFmtId="0" fontId="0" fillId="13" borderId="30" xfId="0" applyFill="1" applyBorder="1" applyAlignment="1">
      <alignment horizontal="left" wrapText="1"/>
    </xf>
    <xf numFmtId="0" fontId="16" fillId="12" borderId="15" xfId="0" applyFont="1" applyFill="1" applyBorder="1" applyAlignment="1">
      <alignment horizontal="center" vertical="center"/>
    </xf>
    <xf numFmtId="0" fontId="16" fillId="12" borderId="22" xfId="0" applyFont="1" applyFill="1" applyBorder="1" applyAlignment="1">
      <alignment horizontal="center" vertical="center"/>
    </xf>
    <xf numFmtId="0" fontId="16" fillId="12" borderId="13" xfId="0" applyFont="1" applyFill="1" applyBorder="1" applyAlignment="1">
      <alignment horizontal="center" vertical="center"/>
    </xf>
    <xf numFmtId="0" fontId="26" fillId="12" borderId="15" xfId="0" applyFont="1" applyFill="1" applyBorder="1" applyAlignment="1">
      <alignment horizontal="center"/>
    </xf>
    <xf numFmtId="0" fontId="26" fillId="12" borderId="22" xfId="0" applyFont="1" applyFill="1" applyBorder="1" applyAlignment="1">
      <alignment horizontal="center"/>
    </xf>
    <xf numFmtId="0" fontId="26" fillId="12" borderId="13" xfId="0" applyFont="1" applyFill="1" applyBorder="1" applyAlignment="1">
      <alignment horizontal="center"/>
    </xf>
    <xf numFmtId="0" fontId="26" fillId="13" borderId="15" xfId="0" applyFont="1" applyFill="1" applyBorder="1" applyAlignment="1">
      <alignment horizontal="center"/>
    </xf>
    <xf numFmtId="0" fontId="26" fillId="13" borderId="22" xfId="0" applyFont="1" applyFill="1" applyBorder="1" applyAlignment="1">
      <alignment horizontal="center"/>
    </xf>
    <xf numFmtId="0" fontId="26" fillId="13" borderId="13" xfId="0" applyFont="1" applyFill="1" applyBorder="1" applyAlignment="1">
      <alignment horizontal="center"/>
    </xf>
    <xf numFmtId="0" fontId="0" fillId="12" borderId="39" xfId="0" applyFill="1" applyBorder="1" applyAlignment="1">
      <alignment horizontal="left"/>
    </xf>
    <xf numFmtId="0" fontId="0" fillId="12" borderId="0" xfId="0" applyFill="1" applyAlignment="1">
      <alignment horizontal="left"/>
    </xf>
    <xf numFmtId="0" fontId="0" fillId="12" borderId="40" xfId="0" applyFill="1" applyBorder="1" applyAlignment="1">
      <alignment horizontal="left"/>
    </xf>
    <xf numFmtId="0" fontId="26" fillId="0" borderId="0" xfId="0" applyFont="1" applyAlignment="1">
      <alignment horizontal="center"/>
    </xf>
    <xf numFmtId="0" fontId="2" fillId="12" borderId="39" xfId="0" applyFont="1" applyFill="1" applyBorder="1" applyAlignment="1">
      <alignment horizontal="center" wrapText="1"/>
    </xf>
    <xf numFmtId="0" fontId="2" fillId="12" borderId="0" xfId="0" applyFont="1" applyFill="1" applyAlignment="1">
      <alignment horizontal="center" wrapText="1"/>
    </xf>
    <xf numFmtId="0" fontId="2" fillId="12" borderId="40" xfId="0" applyFont="1" applyFill="1" applyBorder="1" applyAlignment="1">
      <alignment horizontal="center" wrapText="1"/>
    </xf>
    <xf numFmtId="0" fontId="0" fillId="12" borderId="39" xfId="0" applyFill="1" applyBorder="1" applyAlignment="1">
      <alignment horizontal="left" vertical="top" wrapText="1"/>
    </xf>
    <xf numFmtId="0" fontId="0" fillId="12" borderId="0" xfId="0" applyFill="1" applyAlignment="1">
      <alignment horizontal="left" vertical="top" wrapText="1"/>
    </xf>
    <xf numFmtId="0" fontId="0" fillId="12" borderId="40" xfId="0" applyFill="1" applyBorder="1" applyAlignment="1">
      <alignment horizontal="left" vertical="top" wrapText="1"/>
    </xf>
    <xf numFmtId="0" fontId="24" fillId="11" borderId="69" xfId="0" applyFont="1" applyFill="1" applyBorder="1" applyAlignment="1" applyProtection="1">
      <alignment horizontal="center" vertical="center" wrapText="1"/>
      <protection locked="0"/>
    </xf>
    <xf numFmtId="0" fontId="24" fillId="11" borderId="57" xfId="0" applyFont="1" applyFill="1" applyBorder="1" applyAlignment="1" applyProtection="1">
      <alignment horizontal="center" vertical="center" wrapText="1"/>
      <protection locked="0"/>
    </xf>
    <xf numFmtId="0" fontId="24" fillId="11" borderId="70" xfId="0" applyFont="1" applyFill="1" applyBorder="1" applyAlignment="1" applyProtection="1">
      <alignment horizontal="left" vertical="center" wrapText="1"/>
      <protection locked="0"/>
    </xf>
    <xf numFmtId="0" fontId="35" fillId="11" borderId="56" xfId="0" applyFont="1" applyFill="1" applyBorder="1" applyAlignment="1" applyProtection="1">
      <alignment horizontal="center" vertical="center" wrapText="1"/>
      <protection locked="0"/>
    </xf>
    <xf numFmtId="0" fontId="35" fillId="11" borderId="57" xfId="0" applyFont="1" applyFill="1" applyBorder="1" applyAlignment="1" applyProtection="1">
      <alignment horizontal="center" vertical="center" wrapText="1"/>
      <protection locked="0"/>
    </xf>
    <xf numFmtId="0" fontId="8" fillId="7" borderId="68" xfId="0" applyFont="1" applyFill="1" applyBorder="1" applyAlignment="1" applyProtection="1">
      <alignment horizontal="center" vertical="center" wrapText="1"/>
      <protection locked="0"/>
    </xf>
    <xf numFmtId="0" fontId="8" fillId="7" borderId="58" xfId="0" applyFont="1" applyFill="1" applyBorder="1" applyAlignment="1" applyProtection="1">
      <alignment horizontal="center" vertical="center" wrapText="1"/>
      <protection locked="0"/>
    </xf>
    <xf numFmtId="0" fontId="8" fillId="7" borderId="59" xfId="0" applyFont="1" applyFill="1"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0" fillId="0" borderId="26" xfId="0" applyBorder="1" applyAlignment="1">
      <alignment horizontal="center" vertical="center" textRotation="90"/>
    </xf>
    <xf numFmtId="0" fontId="0" fillId="0" borderId="20" xfId="0" applyBorder="1" applyAlignment="1">
      <alignment horizontal="center" vertical="center" textRotation="90"/>
    </xf>
    <xf numFmtId="0" fontId="0" fillId="0" borderId="44" xfId="0" applyBorder="1" applyAlignment="1">
      <alignment horizontal="center" vertical="center" textRotation="90"/>
    </xf>
    <xf numFmtId="0" fontId="0" fillId="0" borderId="26" xfId="0" applyBorder="1" applyAlignment="1">
      <alignment horizontal="center" textRotation="90" wrapText="1"/>
    </xf>
    <xf numFmtId="0" fontId="0" fillId="0" borderId="20" xfId="0" applyBorder="1" applyAlignment="1">
      <alignment horizontal="center" textRotation="90" wrapText="1"/>
    </xf>
    <xf numFmtId="0" fontId="0" fillId="0" borderId="21" xfId="0" applyBorder="1" applyAlignment="1">
      <alignment horizontal="center" textRotation="90" wrapText="1"/>
    </xf>
    <xf numFmtId="0" fontId="0" fillId="0" borderId="10" xfId="0" applyBorder="1" applyAlignment="1">
      <alignment horizontal="left"/>
    </xf>
    <xf numFmtId="0" fontId="0" fillId="0" borderId="11" xfId="0" applyBorder="1" applyAlignment="1">
      <alignment horizontal="left"/>
    </xf>
    <xf numFmtId="0" fontId="0" fillId="0" borderId="7" xfId="0" applyBorder="1" applyAlignment="1">
      <alignment horizontal="left"/>
    </xf>
    <xf numFmtId="0" fontId="0" fillId="0" borderId="14" xfId="0" applyBorder="1" applyAlignment="1">
      <alignment horizontal="left"/>
    </xf>
    <xf numFmtId="0" fontId="0" fillId="0" borderId="7" xfId="0" applyBorder="1" applyAlignment="1">
      <alignment horizontal="left" wrapText="1"/>
    </xf>
    <xf numFmtId="0" fontId="0" fillId="0" borderId="8" xfId="0" applyBorder="1" applyAlignment="1">
      <alignment horizontal="left"/>
    </xf>
    <xf numFmtId="0" fontId="0" fillId="0" borderId="45"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2" fillId="13" borderId="27" xfId="0" applyFont="1" applyFill="1" applyBorder="1" applyAlignment="1">
      <alignment horizontal="center"/>
    </xf>
    <xf numFmtId="0" fontId="2" fillId="13" borderId="28" xfId="0" applyFont="1" applyFill="1" applyBorder="1" applyAlignment="1">
      <alignment horizontal="center"/>
    </xf>
    <xf numFmtId="0" fontId="0" fillId="0" borderId="26" xfId="0" applyBorder="1" applyAlignment="1">
      <alignment horizontal="center" vertical="center" textRotation="90" wrapText="1"/>
    </xf>
    <xf numFmtId="0" fontId="0" fillId="0" borderId="21" xfId="0" applyBorder="1" applyAlignment="1">
      <alignment horizontal="center" vertical="center" textRotation="90"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2" fillId="14" borderId="43" xfId="0" applyFont="1" applyFill="1" applyBorder="1" applyAlignment="1">
      <alignment horizontal="center" vertical="top" wrapText="1"/>
    </xf>
    <xf numFmtId="0" fontId="2" fillId="14" borderId="0" xfId="0" applyFont="1" applyFill="1" applyAlignment="1">
      <alignment horizontal="center" vertical="top"/>
    </xf>
    <xf numFmtId="0" fontId="2" fillId="14" borderId="12" xfId="0" applyFont="1" applyFill="1" applyBorder="1" applyAlignment="1">
      <alignment horizontal="center" vertical="top"/>
    </xf>
    <xf numFmtId="0" fontId="2" fillId="14" borderId="43" xfId="0" applyFont="1" applyFill="1" applyBorder="1" applyAlignment="1">
      <alignment horizontal="center" vertical="top"/>
    </xf>
    <xf numFmtId="0" fontId="30" fillId="0" borderId="50" xfId="0" applyFont="1" applyBorder="1" applyAlignment="1">
      <alignment horizontal="center" vertical="center" textRotation="90"/>
    </xf>
    <xf numFmtId="0" fontId="30" fillId="0" borderId="51" xfId="0" applyFont="1" applyBorder="1" applyAlignment="1">
      <alignment horizontal="center" vertical="center" textRotation="90"/>
    </xf>
    <xf numFmtId="0" fontId="30" fillId="0" borderId="47" xfId="0" applyFont="1" applyBorder="1" applyAlignment="1">
      <alignment horizontal="center" vertical="center" textRotation="90"/>
    </xf>
  </cellXfs>
  <cellStyles count="11">
    <cellStyle name="Hyperlink" xfId="7" xr:uid="{00000000-0005-0000-0000-000000000000}"/>
    <cellStyle name="Millares" xfId="9" builtinId="3"/>
    <cellStyle name="Millares [0]" xfId="10" builtinId="6"/>
    <cellStyle name="Millares 2" xfId="5" xr:uid="{00000000-0005-0000-0000-000003000000}"/>
    <cellStyle name="Millares 2 2" xfId="6" xr:uid="{00000000-0005-0000-0000-000004000000}"/>
    <cellStyle name="Moneda" xfId="8" builtinId="4"/>
    <cellStyle name="Normal" xfId="0" builtinId="0"/>
    <cellStyle name="Normal 3" xfId="2" xr:uid="{00000000-0005-0000-0000-000007000000}"/>
    <cellStyle name="Porcentaje" xfId="1" builtinId="5"/>
    <cellStyle name="Porcentaje 2" xfId="3" xr:uid="{00000000-0005-0000-0000-000009000000}"/>
    <cellStyle name="Porcentaje 3" xfId="4" xr:uid="{00000000-0005-0000-0000-00000A000000}"/>
  </cellStyles>
  <dxfs count="10">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F0"/>
        </patternFill>
      </fill>
    </dxf>
  </dxfs>
  <tableStyles count="0" defaultTableStyle="TableStyleMedium2" defaultPivotStyle="PivotStyleLight16"/>
  <colors>
    <mruColors>
      <color rgb="FF80C488"/>
      <color rgb="FF07F7AB"/>
      <color rgb="FF99B08B"/>
      <color rgb="FFF497F7"/>
      <color rgb="FFE8C1E3"/>
      <color rgb="FFEAA2F5"/>
      <color rgb="FFEDA4F5"/>
      <color rgb="FFD1C7D1"/>
      <color rgb="FFF4DFF5"/>
      <color rgb="FFE8FC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685833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9525</xdr:colOff>
      <xdr:row>1</xdr:row>
      <xdr:rowOff>190500</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9050"/>
          <a:ext cx="523875" cy="61912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E61400A-0A1A-47E5-A712-3DEEDB56B782}"/>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9/04/relationships/namedSheetView" Target="../namedSheetViews/namedSheetView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F26"/>
  <sheetViews>
    <sheetView workbookViewId="0">
      <selection activeCell="C26" sqref="C26"/>
    </sheetView>
  </sheetViews>
  <sheetFormatPr baseColWidth="10" defaultColWidth="11.42578125" defaultRowHeight="15" x14ac:dyDescent="0.25"/>
  <cols>
    <col min="1" max="1" width="52.28515625" customWidth="1"/>
    <col min="2" max="2" width="27.5703125" customWidth="1"/>
    <col min="3" max="3" width="23.140625" customWidth="1"/>
    <col min="4" max="4" width="27" customWidth="1"/>
    <col min="5" max="5" width="0" hidden="1" customWidth="1"/>
  </cols>
  <sheetData>
    <row r="1" spans="1:6" ht="30" x14ac:dyDescent="0.25">
      <c r="A1" s="112" t="s">
        <v>0</v>
      </c>
      <c r="B1" s="112" t="s">
        <v>1</v>
      </c>
      <c r="C1" s="112" t="s">
        <v>2</v>
      </c>
      <c r="D1" s="113" t="s">
        <v>3</v>
      </c>
    </row>
    <row r="2" spans="1:6" x14ac:dyDescent="0.25">
      <c r="A2" s="73" t="s">
        <v>4</v>
      </c>
      <c r="B2" s="114">
        <f>SUMIFS('DATOS POA'!B:B,'DATOS POA'!A:A,A2)</f>
        <v>0.77000000000000013</v>
      </c>
      <c r="C2" s="114">
        <f>SUMIFS('DATOS POA'!D:D,'DATOS POA'!A:A,A2)</f>
        <v>0.72256637863315021</v>
      </c>
      <c r="D2" s="116">
        <f t="shared" ref="D2:D25" si="0">IFERROR(ROUNDUP(C2/B2,2),"NO APLICA")</f>
        <v>0.94000000000000006</v>
      </c>
      <c r="E2" s="136">
        <f>+C2/B2</f>
        <v>0.9383978943287663</v>
      </c>
      <c r="F2" s="136"/>
    </row>
    <row r="3" spans="1:6" x14ac:dyDescent="0.25">
      <c r="A3" s="72" t="s">
        <v>5</v>
      </c>
      <c r="B3" s="114">
        <f>SUMIFS('DATOS POA'!B:B,'DATOS POA'!A:A,A3)</f>
        <v>1</v>
      </c>
      <c r="C3" s="114">
        <f>SUMIFS('DATOS POA'!D:D,'DATOS POA'!A:A,A3)</f>
        <v>1</v>
      </c>
      <c r="D3" s="116">
        <f t="shared" si="0"/>
        <v>1</v>
      </c>
      <c r="E3" s="136">
        <f t="shared" ref="E3:E25" si="1">+C3/B3</f>
        <v>1</v>
      </c>
    </row>
    <row r="4" spans="1:6" x14ac:dyDescent="0.25">
      <c r="A4" s="82" t="s">
        <v>6</v>
      </c>
      <c r="B4" s="114">
        <f>SUMIFS('DATOS POA'!B:B,'DATOS POA'!A:A,A4)</f>
        <v>1</v>
      </c>
      <c r="C4" s="114">
        <f>SUMIFS('DATOS POA'!D:D,'DATOS POA'!A:A,A4)</f>
        <v>1</v>
      </c>
      <c r="D4" s="116">
        <f t="shared" si="0"/>
        <v>1</v>
      </c>
      <c r="E4" s="136">
        <f t="shared" si="1"/>
        <v>1</v>
      </c>
    </row>
    <row r="5" spans="1:6" x14ac:dyDescent="0.25">
      <c r="A5" s="72" t="s">
        <v>7</v>
      </c>
      <c r="B5" s="114">
        <f>SUMIFS('DATOS POA'!B:B,'DATOS POA'!A:A,A5)</f>
        <v>1</v>
      </c>
      <c r="C5" s="114">
        <f>SUMIFS('DATOS POA'!D:D,'DATOS POA'!A:A,A5)</f>
        <v>1</v>
      </c>
      <c r="D5" s="116">
        <f t="shared" si="0"/>
        <v>1</v>
      </c>
      <c r="E5" s="136">
        <f t="shared" si="1"/>
        <v>1</v>
      </c>
    </row>
    <row r="6" spans="1:6" ht="28.5" x14ac:dyDescent="0.25">
      <c r="A6" s="82" t="s">
        <v>8</v>
      </c>
      <c r="B6" s="114">
        <f>SUMIFS('DATOS POA'!B:B,'DATOS POA'!A:A,A6)</f>
        <v>1</v>
      </c>
      <c r="C6" s="114">
        <f>SUMIFS('DATOS POA'!D:D,'DATOS POA'!A:A,A6)</f>
        <v>1</v>
      </c>
      <c r="D6" s="116">
        <f t="shared" si="0"/>
        <v>1</v>
      </c>
      <c r="E6" s="136">
        <f t="shared" si="1"/>
        <v>1</v>
      </c>
    </row>
    <row r="7" spans="1:6" ht="28.5" x14ac:dyDescent="0.25">
      <c r="A7" s="72" t="s">
        <v>9</v>
      </c>
      <c r="B7" s="114">
        <f>SUMIFS('DATOS POA'!B:B,'DATOS POA'!A:A,A7)</f>
        <v>1</v>
      </c>
      <c r="C7" s="114">
        <f>SUMIFS('DATOS POA'!D:D,'DATOS POA'!A:A,A7)</f>
        <v>0.89941666666666675</v>
      </c>
      <c r="D7" s="116">
        <f t="shared" si="0"/>
        <v>0.9</v>
      </c>
      <c r="E7" s="136">
        <f t="shared" si="1"/>
        <v>0.89941666666666675</v>
      </c>
    </row>
    <row r="8" spans="1:6" x14ac:dyDescent="0.25">
      <c r="A8" s="72" t="s">
        <v>10</v>
      </c>
      <c r="B8" s="114">
        <f>SUMIFS('DATOS POA'!B:B,'DATOS POA'!A:A,A8)</f>
        <v>1</v>
      </c>
      <c r="C8" s="114">
        <f>SUMIFS('DATOS POA'!D:D,'DATOS POA'!A:A,A8)</f>
        <v>1</v>
      </c>
      <c r="D8" s="116">
        <f t="shared" si="0"/>
        <v>1</v>
      </c>
      <c r="E8" s="136">
        <f t="shared" si="1"/>
        <v>1</v>
      </c>
    </row>
    <row r="9" spans="1:6" x14ac:dyDescent="0.25">
      <c r="A9" s="72" t="s">
        <v>11</v>
      </c>
      <c r="B9" s="114">
        <f>SUMIFS('DATOS POA'!B:B,'DATOS POA'!A:A,A9)</f>
        <v>0.8</v>
      </c>
      <c r="C9" s="114">
        <f>SUMIFS('DATOS POA'!D:D,'DATOS POA'!A:A,A9)</f>
        <v>0.8</v>
      </c>
      <c r="D9" s="116">
        <f t="shared" si="0"/>
        <v>1</v>
      </c>
      <c r="E9" s="136">
        <f t="shared" si="1"/>
        <v>1</v>
      </c>
    </row>
    <row r="10" spans="1:6" x14ac:dyDescent="0.25">
      <c r="A10" s="72" t="s">
        <v>12</v>
      </c>
      <c r="B10" s="114">
        <f>SUMIFS('DATOS POA'!B:B,'DATOS POA'!A:A,A10)</f>
        <v>0</v>
      </c>
      <c r="C10" s="114">
        <f>SUMIFS('DATOS POA'!D:D,'DATOS POA'!A:A,A10)</f>
        <v>0</v>
      </c>
      <c r="D10" s="116" t="str">
        <f t="shared" si="0"/>
        <v>NO APLICA</v>
      </c>
      <c r="E10" s="136" t="e">
        <f t="shared" si="1"/>
        <v>#DIV/0!</v>
      </c>
    </row>
    <row r="11" spans="1:6" x14ac:dyDescent="0.25">
      <c r="A11" s="72" t="s">
        <v>13</v>
      </c>
      <c r="B11" s="114">
        <f>SUMIFS('DATOS POA'!B:B,'DATOS POA'!A:A,A11)</f>
        <v>1</v>
      </c>
      <c r="C11" s="114">
        <f>SUMIFS('DATOS POA'!D:D,'DATOS POA'!A:A,A11)</f>
        <v>1</v>
      </c>
      <c r="D11" s="116">
        <f t="shared" si="0"/>
        <v>1</v>
      </c>
      <c r="E11" s="136">
        <f t="shared" si="1"/>
        <v>1</v>
      </c>
    </row>
    <row r="12" spans="1:6" x14ac:dyDescent="0.25">
      <c r="A12" s="72" t="s">
        <v>14</v>
      </c>
      <c r="B12" s="114">
        <f>SUMIFS('DATOS POA'!B:B,'DATOS POA'!A:A,A12)</f>
        <v>1</v>
      </c>
      <c r="C12" s="114">
        <f>SUMIFS('DATOS POA'!D:D,'DATOS POA'!A:A,A12)</f>
        <v>1</v>
      </c>
      <c r="D12" s="116">
        <f t="shared" si="0"/>
        <v>1</v>
      </c>
      <c r="E12" s="136">
        <f t="shared" si="1"/>
        <v>1</v>
      </c>
    </row>
    <row r="13" spans="1:6" x14ac:dyDescent="0.25">
      <c r="A13" s="72" t="s">
        <v>15</v>
      </c>
      <c r="B13" s="114">
        <f>SUMIFS('DATOS POA'!B:B,'DATOS POA'!A:A,A13)</f>
        <v>1</v>
      </c>
      <c r="C13" s="114">
        <f>SUMIFS('DATOS POA'!D:D,'DATOS POA'!A:A,A13)</f>
        <v>1</v>
      </c>
      <c r="D13" s="116">
        <f t="shared" si="0"/>
        <v>1</v>
      </c>
      <c r="E13" s="136">
        <f t="shared" si="1"/>
        <v>1</v>
      </c>
    </row>
    <row r="14" spans="1:6" x14ac:dyDescent="0.25">
      <c r="A14" s="72" t="s">
        <v>16</v>
      </c>
      <c r="B14" s="114">
        <f>SUMIFS('DATOS POA'!B:B,'DATOS POA'!A:A,A14)</f>
        <v>1</v>
      </c>
      <c r="C14" s="114">
        <f>SUMIFS('DATOS POA'!D:D,'DATOS POA'!A:A,A14)</f>
        <v>1</v>
      </c>
      <c r="D14" s="116">
        <f t="shared" si="0"/>
        <v>1</v>
      </c>
      <c r="E14" s="136">
        <f t="shared" si="1"/>
        <v>1</v>
      </c>
    </row>
    <row r="15" spans="1:6" x14ac:dyDescent="0.25">
      <c r="A15" s="72" t="s">
        <v>17</v>
      </c>
      <c r="B15" s="114">
        <f>SUMIFS('DATOS POA'!B:B,'DATOS POA'!A:A,A15)</f>
        <v>0.5</v>
      </c>
      <c r="C15" s="114">
        <f>SUMIFS('DATOS POA'!D:D,'DATOS POA'!A:A,A15)</f>
        <v>0.5</v>
      </c>
      <c r="D15" s="116">
        <f t="shared" si="0"/>
        <v>1</v>
      </c>
      <c r="E15" s="136">
        <f t="shared" si="1"/>
        <v>1</v>
      </c>
    </row>
    <row r="16" spans="1:6" ht="28.5" x14ac:dyDescent="0.25">
      <c r="A16" s="85" t="s">
        <v>18</v>
      </c>
      <c r="B16" s="114">
        <f>SUMIFS('DATOS POA'!B:B,'DATOS POA'!A:A,A16)</f>
        <v>1</v>
      </c>
      <c r="C16" s="114">
        <f>SUMIFS('DATOS POA'!D:D,'DATOS POA'!A:A,A16)</f>
        <v>1</v>
      </c>
      <c r="D16" s="116">
        <f t="shared" si="0"/>
        <v>1</v>
      </c>
      <c r="E16" s="136">
        <f t="shared" si="1"/>
        <v>1</v>
      </c>
    </row>
    <row r="17" spans="1:5" x14ac:dyDescent="0.25">
      <c r="A17" s="72" t="s">
        <v>19</v>
      </c>
      <c r="B17" s="114">
        <f>SUMIFS('DATOS POA'!B:B,'DATOS POA'!A:A,A17)</f>
        <v>0.67</v>
      </c>
      <c r="C17" s="114">
        <f>SUMIFS('DATOS POA'!D:D,'DATOS POA'!A:A,A17)</f>
        <v>0.67</v>
      </c>
      <c r="D17" s="116">
        <f t="shared" si="0"/>
        <v>1</v>
      </c>
      <c r="E17" s="136">
        <f t="shared" si="1"/>
        <v>1</v>
      </c>
    </row>
    <row r="18" spans="1:5" x14ac:dyDescent="0.25">
      <c r="A18" s="72" t="s">
        <v>20</v>
      </c>
      <c r="B18" s="114">
        <f>SUMIFS('DATOS POA'!B:B,'DATOS POA'!A:A,A18)</f>
        <v>0.51</v>
      </c>
      <c r="C18" s="114">
        <f>SUMIFS('DATOS POA'!D:D,'DATOS POA'!A:A,A18)</f>
        <v>0.51</v>
      </c>
      <c r="D18" s="116">
        <f t="shared" si="0"/>
        <v>1</v>
      </c>
      <c r="E18" s="136">
        <f t="shared" si="1"/>
        <v>1</v>
      </c>
    </row>
    <row r="19" spans="1:5" x14ac:dyDescent="0.25">
      <c r="A19" s="72" t="s">
        <v>21</v>
      </c>
      <c r="B19" s="114">
        <f>SUMIFS('DATOS POA'!B:B,'DATOS POA'!A:A,A19)</f>
        <v>1</v>
      </c>
      <c r="C19" s="114">
        <f>SUMIFS('DATOS POA'!D:D,'DATOS POA'!A:A,A19)</f>
        <v>1</v>
      </c>
      <c r="D19" s="116">
        <f t="shared" si="0"/>
        <v>1</v>
      </c>
      <c r="E19" s="136">
        <f t="shared" si="1"/>
        <v>1</v>
      </c>
    </row>
    <row r="20" spans="1:5" x14ac:dyDescent="0.25">
      <c r="A20" s="72" t="s">
        <v>22</v>
      </c>
      <c r="B20" s="114">
        <f>SUMIFS('DATOS POA'!B:B,'DATOS POA'!A:A,A20)</f>
        <v>1</v>
      </c>
      <c r="C20" s="114">
        <f>SUMIFS('DATOS POA'!D:D,'DATOS POA'!A:A,A20)</f>
        <v>1</v>
      </c>
      <c r="D20" s="116">
        <f t="shared" si="0"/>
        <v>1</v>
      </c>
      <c r="E20" s="136">
        <f t="shared" si="1"/>
        <v>1</v>
      </c>
    </row>
    <row r="21" spans="1:5" ht="28.5" x14ac:dyDescent="0.25">
      <c r="A21" s="82" t="s">
        <v>23</v>
      </c>
      <c r="B21" s="114">
        <f>SUMIFS('DATOS POA'!B:B,'DATOS POA'!A:A,A21)</f>
        <v>1</v>
      </c>
      <c r="C21" s="114">
        <f>SUMIFS('DATOS POA'!D:D,'DATOS POA'!A:A,A21)</f>
        <v>1</v>
      </c>
      <c r="D21" s="116">
        <f t="shared" si="0"/>
        <v>1</v>
      </c>
      <c r="E21" s="136">
        <f t="shared" si="1"/>
        <v>1</v>
      </c>
    </row>
    <row r="22" spans="1:5" x14ac:dyDescent="0.25">
      <c r="A22" s="82" t="s">
        <v>24</v>
      </c>
      <c r="B22" s="114">
        <f>SUMIFS('DATOS POA'!B:B,'DATOS POA'!A:A,A22)</f>
        <v>0.99999999999999989</v>
      </c>
      <c r="C22" s="114">
        <f>SUMIFS('DATOS POA'!D:D,'DATOS POA'!A:A,A22)</f>
        <v>0.96600227272727257</v>
      </c>
      <c r="D22" s="116">
        <f t="shared" si="0"/>
        <v>0.97</v>
      </c>
      <c r="E22" s="136">
        <f t="shared" si="1"/>
        <v>0.96600227272727268</v>
      </c>
    </row>
    <row r="23" spans="1:5" x14ac:dyDescent="0.25">
      <c r="A23" s="82" t="s">
        <v>25</v>
      </c>
      <c r="B23" s="114">
        <f>SUMIFS('DATOS POA'!B:B,'DATOS POA'!A:A,A23)</f>
        <v>0.5</v>
      </c>
      <c r="C23" s="114">
        <f>SUMIFS('DATOS POA'!D:D,'DATOS POA'!A:A,A23)</f>
        <v>0.5</v>
      </c>
      <c r="D23" s="116">
        <f t="shared" si="0"/>
        <v>1</v>
      </c>
      <c r="E23" s="136">
        <f t="shared" si="1"/>
        <v>1</v>
      </c>
    </row>
    <row r="24" spans="1:5" x14ac:dyDescent="0.25">
      <c r="A24" s="82" t="s">
        <v>26</v>
      </c>
      <c r="B24" s="114">
        <f>SUMIFS('DATOS POA'!B:B,'DATOS POA'!A:A,A24)</f>
        <v>0.83000000000000007</v>
      </c>
      <c r="C24" s="114">
        <f>SUMIFS('DATOS POA'!D:D,'DATOS POA'!A:A,A24)</f>
        <v>0.83000000000000007</v>
      </c>
      <c r="D24" s="116">
        <f t="shared" si="0"/>
        <v>1</v>
      </c>
      <c r="E24" s="136">
        <f t="shared" si="1"/>
        <v>1</v>
      </c>
    </row>
    <row r="25" spans="1:5" x14ac:dyDescent="0.25">
      <c r="A25" s="82" t="s">
        <v>27</v>
      </c>
      <c r="B25" s="114">
        <f>SUMIFS('DATOS POA'!B:B,'DATOS POA'!A:A,A25)</f>
        <v>0.5</v>
      </c>
      <c r="C25" s="114">
        <f>SUMIFS('DATOS POA'!D:D,'DATOS POA'!A:A,A25)</f>
        <v>0.5</v>
      </c>
      <c r="D25" s="116">
        <f t="shared" si="0"/>
        <v>1</v>
      </c>
      <c r="E25" s="136">
        <f t="shared" si="1"/>
        <v>1</v>
      </c>
    </row>
    <row r="26" spans="1:5" x14ac:dyDescent="0.25">
      <c r="D26" s="136"/>
    </row>
  </sheetData>
  <sheetProtection algorithmName="SHA-512" hashValue="0s01cWLi2LvsA74Avk8nEWwmtdDKpD3AhZ0QSHTYZwPO+1jU6GT/Cs6s1HXpxNl3vl4xOsxzZfG5+ome0MJRqw==" saltValue="tl6d8itYJTMOYZfgSvZhRw==" spinCount="100000" sheet="1" objects="1" scenarios="1"/>
  <autoFilter ref="A1:D26" xr:uid="{00000000-0009-0000-0000-000004000000}"/>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DATOS!$P$12:$P$24</xm:f>
          </x14:formula1>
          <xm:sqref>A19:A25</xm:sqref>
        </x14:dataValidation>
        <x14:dataValidation type="list" allowBlank="1" showInputMessage="1" showErrorMessage="1" xr:uid="{00000000-0002-0000-0400-000001000000}">
          <x14:formula1>
            <xm:f>DATOS!$P$1:$P$24</xm:f>
          </x14:formula1>
          <xm:sqref>A6:A18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I110"/>
  <sheetViews>
    <sheetView workbookViewId="0">
      <selection activeCell="D21" sqref="D21"/>
    </sheetView>
  </sheetViews>
  <sheetFormatPr baseColWidth="10" defaultColWidth="11.42578125" defaultRowHeight="15" x14ac:dyDescent="0.25"/>
  <cols>
    <col min="1" max="1" width="73.5703125" style="184" customWidth="1"/>
    <col min="2" max="2" width="19.7109375" style="62" customWidth="1"/>
    <col min="3" max="3" width="25.7109375" style="62" customWidth="1"/>
    <col min="4" max="4" width="19.42578125" customWidth="1"/>
    <col min="6" max="8" width="0" hidden="1" customWidth="1"/>
    <col min="9" max="9" width="44.42578125" style="62" hidden="1" customWidth="1"/>
    <col min="10" max="10" width="17.7109375" customWidth="1"/>
  </cols>
  <sheetData>
    <row r="1" spans="1:9" ht="45" x14ac:dyDescent="0.25">
      <c r="A1" s="182" t="s">
        <v>0</v>
      </c>
      <c r="B1" s="106" t="s">
        <v>28</v>
      </c>
      <c r="C1" s="111" t="s">
        <v>29</v>
      </c>
      <c r="D1" s="111" t="s">
        <v>30</v>
      </c>
      <c r="F1" s="393" t="s">
        <v>31</v>
      </c>
      <c r="G1" s="394"/>
      <c r="H1" s="394"/>
      <c r="I1" s="394"/>
    </row>
    <row r="2" spans="1:9" x14ac:dyDescent="0.25">
      <c r="A2" s="239" t="s">
        <v>4</v>
      </c>
      <c r="B2" s="241">
        <v>0.08</v>
      </c>
      <c r="C2" s="83">
        <v>0.78618421052631582</v>
      </c>
      <c r="D2" s="185">
        <f t="shared" ref="D2:D66" si="0">C2*B2</f>
        <v>6.2894736842105267E-2</v>
      </c>
      <c r="F2" s="394"/>
      <c r="G2" s="394"/>
      <c r="H2" s="394"/>
      <c r="I2" s="394"/>
    </row>
    <row r="3" spans="1:9" x14ac:dyDescent="0.25">
      <c r="A3" s="239" t="s">
        <v>4</v>
      </c>
      <c r="B3" s="241">
        <v>7.0000000000000007E-2</v>
      </c>
      <c r="C3" s="83">
        <v>1</v>
      </c>
      <c r="D3" s="185">
        <f t="shared" si="0"/>
        <v>7.0000000000000007E-2</v>
      </c>
      <c r="F3" s="394"/>
      <c r="G3" s="394"/>
      <c r="H3" s="394"/>
      <c r="I3" s="394"/>
    </row>
    <row r="4" spans="1:9" x14ac:dyDescent="0.25">
      <c r="A4" s="239" t="s">
        <v>4</v>
      </c>
      <c r="B4" s="241">
        <v>0.08</v>
      </c>
      <c r="C4" s="83">
        <v>1</v>
      </c>
      <c r="D4" s="185">
        <f t="shared" si="0"/>
        <v>0.08</v>
      </c>
      <c r="F4" s="394"/>
      <c r="G4" s="394"/>
      <c r="H4" s="394"/>
      <c r="I4" s="394"/>
    </row>
    <row r="5" spans="1:9" x14ac:dyDescent="0.25">
      <c r="A5" s="239" t="s">
        <v>4</v>
      </c>
      <c r="B5" s="241">
        <v>0.08</v>
      </c>
      <c r="C5" s="83">
        <v>1</v>
      </c>
      <c r="D5" s="185">
        <f t="shared" si="0"/>
        <v>0.08</v>
      </c>
      <c r="F5" s="394"/>
      <c r="G5" s="394"/>
      <c r="H5" s="394"/>
      <c r="I5" s="394"/>
    </row>
    <row r="6" spans="1:9" x14ac:dyDescent="0.25">
      <c r="A6" s="239" t="s">
        <v>4</v>
      </c>
      <c r="B6" s="241">
        <v>0.08</v>
      </c>
      <c r="C6" s="83">
        <v>0.82089552238805974</v>
      </c>
      <c r="D6" s="185">
        <f t="shared" si="0"/>
        <v>6.5671641791044774E-2</v>
      </c>
      <c r="F6" s="394"/>
      <c r="G6" s="394"/>
      <c r="H6" s="394"/>
      <c r="I6" s="394"/>
    </row>
    <row r="7" spans="1:9" x14ac:dyDescent="0.25">
      <c r="A7" s="239" t="s">
        <v>4</v>
      </c>
      <c r="B7" s="241">
        <v>0.08</v>
      </c>
      <c r="C7" s="83">
        <v>1</v>
      </c>
      <c r="D7" s="185">
        <f t="shared" si="0"/>
        <v>0.08</v>
      </c>
      <c r="F7" s="394"/>
      <c r="G7" s="394"/>
      <c r="H7" s="394"/>
      <c r="I7" s="394"/>
    </row>
    <row r="8" spans="1:9" x14ac:dyDescent="0.25">
      <c r="A8" s="239" t="s">
        <v>4</v>
      </c>
      <c r="B8" s="241">
        <v>0.08</v>
      </c>
      <c r="C8" s="83">
        <v>1</v>
      </c>
      <c r="D8" s="185">
        <f t="shared" si="0"/>
        <v>0.08</v>
      </c>
      <c r="F8" s="394"/>
      <c r="G8" s="394"/>
      <c r="H8" s="394"/>
      <c r="I8" s="394"/>
    </row>
    <row r="9" spans="1:9" x14ac:dyDescent="0.25">
      <c r="A9" s="239" t="s">
        <v>4</v>
      </c>
      <c r="B9" s="241">
        <v>7.0000000000000007E-2</v>
      </c>
      <c r="C9" s="83">
        <v>1</v>
      </c>
      <c r="D9" s="185">
        <f t="shared" si="0"/>
        <v>7.0000000000000007E-2</v>
      </c>
      <c r="F9" s="394"/>
      <c r="G9" s="394"/>
      <c r="H9" s="394"/>
      <c r="I9" s="394"/>
    </row>
    <row r="10" spans="1:9" x14ac:dyDescent="0.25">
      <c r="A10" s="239" t="s">
        <v>4</v>
      </c>
      <c r="B10" s="241">
        <v>7.0000000000000007E-2</v>
      </c>
      <c r="C10" s="83">
        <v>1</v>
      </c>
      <c r="D10" s="185">
        <f t="shared" si="0"/>
        <v>7.0000000000000007E-2</v>
      </c>
      <c r="F10" s="394"/>
      <c r="G10" s="394"/>
      <c r="H10" s="394"/>
      <c r="I10" s="394"/>
    </row>
    <row r="11" spans="1:9" x14ac:dyDescent="0.25">
      <c r="A11" s="239" t="s">
        <v>4</v>
      </c>
      <c r="B11" s="241">
        <v>0.08</v>
      </c>
      <c r="C11" s="83">
        <v>0.79999999999999993</v>
      </c>
      <c r="D11" s="185">
        <f t="shared" si="0"/>
        <v>6.4000000000000001E-2</v>
      </c>
      <c r="F11" s="394"/>
      <c r="G11" s="394"/>
      <c r="H11" s="394"/>
      <c r="I11" s="394"/>
    </row>
    <row r="12" spans="1:9" x14ac:dyDescent="0.25">
      <c r="A12" s="202" t="s">
        <v>5</v>
      </c>
      <c r="B12" s="208">
        <v>0.25</v>
      </c>
      <c r="C12" s="83" t="s">
        <v>32</v>
      </c>
      <c r="D12" s="185">
        <f t="shared" si="0"/>
        <v>0.25</v>
      </c>
    </row>
    <row r="13" spans="1:9" x14ac:dyDescent="0.25">
      <c r="A13" s="202" t="s">
        <v>5</v>
      </c>
      <c r="B13" s="208">
        <v>0.25</v>
      </c>
      <c r="C13" s="83">
        <v>1</v>
      </c>
      <c r="D13" s="185">
        <f t="shared" si="0"/>
        <v>0.25</v>
      </c>
    </row>
    <row r="14" spans="1:9" x14ac:dyDescent="0.25">
      <c r="A14" s="202" t="s">
        <v>5</v>
      </c>
      <c r="B14" s="208">
        <v>0.25</v>
      </c>
      <c r="C14" s="83" t="s">
        <v>32</v>
      </c>
      <c r="D14" s="185">
        <f t="shared" si="0"/>
        <v>0.25</v>
      </c>
    </row>
    <row r="15" spans="1:9" x14ac:dyDescent="0.25">
      <c r="A15" s="202" t="s">
        <v>5</v>
      </c>
      <c r="B15" s="208">
        <v>0.25</v>
      </c>
      <c r="C15" s="83" t="s">
        <v>32</v>
      </c>
      <c r="D15" s="185">
        <f t="shared" si="0"/>
        <v>0.25</v>
      </c>
    </row>
    <row r="16" spans="1:9" x14ac:dyDescent="0.25">
      <c r="A16" s="55" t="s">
        <v>6</v>
      </c>
      <c r="B16" s="208">
        <v>1</v>
      </c>
      <c r="C16" s="83">
        <v>1</v>
      </c>
      <c r="D16" s="185">
        <f t="shared" si="0"/>
        <v>1</v>
      </c>
    </row>
    <row r="17" spans="1:9" x14ac:dyDescent="0.25">
      <c r="A17" s="202" t="s">
        <v>7</v>
      </c>
      <c r="B17" s="216">
        <v>0.3</v>
      </c>
      <c r="C17" s="83">
        <v>1</v>
      </c>
      <c r="D17" s="185">
        <f t="shared" si="0"/>
        <v>0.3</v>
      </c>
    </row>
    <row r="18" spans="1:9" x14ac:dyDescent="0.25">
      <c r="A18" s="202" t="s">
        <v>7</v>
      </c>
      <c r="B18" s="216">
        <v>0.5</v>
      </c>
      <c r="C18" s="83">
        <v>1</v>
      </c>
      <c r="D18" s="185">
        <f t="shared" si="0"/>
        <v>0.5</v>
      </c>
      <c r="I18"/>
    </row>
    <row r="19" spans="1:9" x14ac:dyDescent="0.25">
      <c r="A19" s="202" t="s">
        <v>7</v>
      </c>
      <c r="B19" s="216">
        <v>0.2</v>
      </c>
      <c r="C19" s="83">
        <v>1</v>
      </c>
      <c r="D19" s="185">
        <f t="shared" si="0"/>
        <v>0.2</v>
      </c>
      <c r="I19"/>
    </row>
    <row r="20" spans="1:9" x14ac:dyDescent="0.25">
      <c r="A20" s="55" t="s">
        <v>8</v>
      </c>
      <c r="B20" s="208">
        <v>0.5</v>
      </c>
      <c r="C20" s="83">
        <v>1</v>
      </c>
      <c r="D20" s="185">
        <f t="shared" si="0"/>
        <v>0.5</v>
      </c>
      <c r="I20"/>
    </row>
    <row r="21" spans="1:9" x14ac:dyDescent="0.25">
      <c r="A21" s="55" t="s">
        <v>8</v>
      </c>
      <c r="B21" s="216">
        <v>0.2</v>
      </c>
      <c r="C21" s="83">
        <v>1</v>
      </c>
      <c r="D21" s="185">
        <f t="shared" si="0"/>
        <v>0.2</v>
      </c>
      <c r="I21"/>
    </row>
    <row r="22" spans="1:9" x14ac:dyDescent="0.25">
      <c r="A22" s="55" t="s">
        <v>8</v>
      </c>
      <c r="B22" s="216">
        <v>0.3</v>
      </c>
      <c r="C22" s="83">
        <v>1</v>
      </c>
      <c r="D22" s="185">
        <f t="shared" si="0"/>
        <v>0.3</v>
      </c>
      <c r="I22"/>
    </row>
    <row r="23" spans="1:9" ht="13.5" customHeight="1" x14ac:dyDescent="0.25">
      <c r="A23" s="200" t="s">
        <v>9</v>
      </c>
      <c r="B23" s="214">
        <v>0.17</v>
      </c>
      <c r="C23" s="83">
        <v>1</v>
      </c>
      <c r="D23" s="185">
        <f t="shared" si="0"/>
        <v>0.17</v>
      </c>
      <c r="I23"/>
    </row>
    <row r="24" spans="1:9" ht="13.5" customHeight="1" x14ac:dyDescent="0.25">
      <c r="A24" s="200" t="s">
        <v>9</v>
      </c>
      <c r="B24" s="214">
        <v>0.17</v>
      </c>
      <c r="C24" s="83">
        <v>1</v>
      </c>
      <c r="D24" s="185">
        <f t="shared" si="0"/>
        <v>0.17</v>
      </c>
      <c r="I24"/>
    </row>
    <row r="25" spans="1:9" ht="13.5" customHeight="1" x14ac:dyDescent="0.25">
      <c r="A25" s="161" t="s">
        <v>9</v>
      </c>
      <c r="B25" s="214">
        <v>0.17</v>
      </c>
      <c r="C25" s="83">
        <v>1</v>
      </c>
      <c r="D25" s="185">
        <f t="shared" si="0"/>
        <v>0.17</v>
      </c>
      <c r="I25"/>
    </row>
    <row r="26" spans="1:9" ht="13.5" customHeight="1" x14ac:dyDescent="0.25">
      <c r="A26" s="200" t="s">
        <v>9</v>
      </c>
      <c r="B26" s="206">
        <v>0.16</v>
      </c>
      <c r="C26" s="83">
        <v>1</v>
      </c>
      <c r="D26" s="185">
        <f t="shared" si="0"/>
        <v>0.16</v>
      </c>
      <c r="I26"/>
    </row>
    <row r="27" spans="1:9" ht="13.5" customHeight="1" x14ac:dyDescent="0.25">
      <c r="A27" s="161" t="s">
        <v>9</v>
      </c>
      <c r="B27" s="214">
        <v>0.16</v>
      </c>
      <c r="C27" s="83">
        <v>1</v>
      </c>
      <c r="D27" s="185">
        <f t="shared" si="0"/>
        <v>0.16</v>
      </c>
      <c r="I27"/>
    </row>
    <row r="28" spans="1:9" ht="13.5" customHeight="1" x14ac:dyDescent="0.25">
      <c r="A28" s="161" t="s">
        <v>9</v>
      </c>
      <c r="B28" s="206">
        <v>0.17</v>
      </c>
      <c r="C28" s="83">
        <v>0.40833333333333333</v>
      </c>
      <c r="D28" s="185">
        <f t="shared" si="0"/>
        <v>6.9416666666666668E-2</v>
      </c>
      <c r="I28"/>
    </row>
    <row r="29" spans="1:9" ht="13.5" customHeight="1" x14ac:dyDescent="0.25">
      <c r="A29" s="202" t="s">
        <v>10</v>
      </c>
      <c r="B29" s="216">
        <v>0.2</v>
      </c>
      <c r="C29" s="83">
        <v>1</v>
      </c>
      <c r="D29" s="185">
        <f t="shared" si="0"/>
        <v>0.2</v>
      </c>
      <c r="I29"/>
    </row>
    <row r="30" spans="1:9" ht="13.5" customHeight="1" x14ac:dyDescent="0.25">
      <c r="A30" s="202" t="s">
        <v>10</v>
      </c>
      <c r="B30" s="216">
        <v>0.4</v>
      </c>
      <c r="C30" s="83" t="s">
        <v>32</v>
      </c>
      <c r="D30" s="185">
        <f t="shared" si="0"/>
        <v>0.4</v>
      </c>
      <c r="I30"/>
    </row>
    <row r="31" spans="1:9" ht="13.5" customHeight="1" x14ac:dyDescent="0.25">
      <c r="A31" s="202" t="s">
        <v>10</v>
      </c>
      <c r="B31" s="216">
        <v>0.2</v>
      </c>
      <c r="C31" s="83">
        <v>1</v>
      </c>
      <c r="D31" s="185">
        <f t="shared" si="0"/>
        <v>0.2</v>
      </c>
      <c r="I31"/>
    </row>
    <row r="32" spans="1:9" ht="13.5" customHeight="1" x14ac:dyDescent="0.25">
      <c r="A32" s="202" t="s">
        <v>10</v>
      </c>
      <c r="B32" s="216">
        <v>0.2</v>
      </c>
      <c r="C32" s="83">
        <v>1</v>
      </c>
      <c r="D32" s="185">
        <f t="shared" si="0"/>
        <v>0.2</v>
      </c>
      <c r="I32"/>
    </row>
    <row r="33" spans="1:9" ht="13.5" customHeight="1" x14ac:dyDescent="0.25">
      <c r="A33" s="202" t="s">
        <v>11</v>
      </c>
      <c r="B33" s="216">
        <v>0.3</v>
      </c>
      <c r="C33" s="83">
        <v>1</v>
      </c>
      <c r="D33" s="185">
        <f t="shared" si="0"/>
        <v>0.3</v>
      </c>
      <c r="I33"/>
    </row>
    <row r="34" spans="1:9" ht="13.5" customHeight="1" x14ac:dyDescent="0.25">
      <c r="A34" s="202" t="s">
        <v>11</v>
      </c>
      <c r="B34" s="216">
        <v>0.2</v>
      </c>
      <c r="C34" s="83">
        <v>1</v>
      </c>
      <c r="D34" s="185">
        <f t="shared" si="0"/>
        <v>0.2</v>
      </c>
      <c r="I34"/>
    </row>
    <row r="35" spans="1:9" ht="13.5" customHeight="1" x14ac:dyDescent="0.25">
      <c r="A35" s="202" t="s">
        <v>11</v>
      </c>
      <c r="B35" s="216">
        <v>0.3</v>
      </c>
      <c r="C35" s="83">
        <v>1</v>
      </c>
      <c r="D35" s="185">
        <f t="shared" si="0"/>
        <v>0.3</v>
      </c>
      <c r="I35"/>
    </row>
    <row r="36" spans="1:9" ht="13.5" customHeight="1" x14ac:dyDescent="0.25">
      <c r="A36" s="202" t="s">
        <v>13</v>
      </c>
      <c r="B36" s="205">
        <v>0.33</v>
      </c>
      <c r="C36" s="83">
        <v>1</v>
      </c>
      <c r="D36" s="185">
        <f t="shared" si="0"/>
        <v>0.33</v>
      </c>
      <c r="I36"/>
    </row>
    <row r="37" spans="1:9" ht="13.5" customHeight="1" x14ac:dyDescent="0.25">
      <c r="A37" s="202" t="s">
        <v>13</v>
      </c>
      <c r="B37" s="205">
        <v>0.33</v>
      </c>
      <c r="C37" s="83">
        <v>1</v>
      </c>
      <c r="D37" s="185">
        <f t="shared" si="0"/>
        <v>0.33</v>
      </c>
      <c r="I37"/>
    </row>
    <row r="38" spans="1:9" ht="13.5" customHeight="1" x14ac:dyDescent="0.25">
      <c r="A38" s="202" t="s">
        <v>13</v>
      </c>
      <c r="B38" s="203">
        <v>0.34</v>
      </c>
      <c r="C38" s="83" t="s">
        <v>32</v>
      </c>
      <c r="D38" s="185">
        <f t="shared" si="0"/>
        <v>0.34</v>
      </c>
      <c r="I38"/>
    </row>
    <row r="39" spans="1:9" ht="13.5" customHeight="1" x14ac:dyDescent="0.25">
      <c r="A39" s="202" t="s">
        <v>14</v>
      </c>
      <c r="B39" s="205">
        <v>0.33</v>
      </c>
      <c r="C39" s="83">
        <v>1</v>
      </c>
      <c r="D39" s="185">
        <f t="shared" si="0"/>
        <v>0.33</v>
      </c>
      <c r="I39"/>
    </row>
    <row r="40" spans="1:9" ht="13.5" customHeight="1" x14ac:dyDescent="0.25">
      <c r="A40" s="202" t="s">
        <v>14</v>
      </c>
      <c r="B40" s="205">
        <v>0.33</v>
      </c>
      <c r="C40" s="83">
        <v>1</v>
      </c>
      <c r="D40" s="185">
        <f t="shared" si="0"/>
        <v>0.33</v>
      </c>
      <c r="I40"/>
    </row>
    <row r="41" spans="1:9" ht="13.5" customHeight="1" x14ac:dyDescent="0.25">
      <c r="A41" s="202" t="s">
        <v>14</v>
      </c>
      <c r="B41" s="205">
        <v>0.34</v>
      </c>
      <c r="C41" s="83">
        <v>1</v>
      </c>
      <c r="D41" s="185">
        <f t="shared" si="0"/>
        <v>0.34</v>
      </c>
      <c r="I41"/>
    </row>
    <row r="42" spans="1:9" ht="13.5" customHeight="1" x14ac:dyDescent="0.25">
      <c r="A42" s="202" t="s">
        <v>15</v>
      </c>
      <c r="B42" s="205">
        <v>0.33</v>
      </c>
      <c r="C42" s="83">
        <v>1</v>
      </c>
      <c r="D42" s="185">
        <f t="shared" si="0"/>
        <v>0.33</v>
      </c>
      <c r="I42"/>
    </row>
    <row r="43" spans="1:9" ht="13.5" customHeight="1" x14ac:dyDescent="0.25">
      <c r="A43" s="202" t="s">
        <v>15</v>
      </c>
      <c r="B43" s="205">
        <v>0.33</v>
      </c>
      <c r="C43" s="83">
        <v>1</v>
      </c>
      <c r="D43" s="185">
        <f t="shared" si="0"/>
        <v>0.33</v>
      </c>
      <c r="I43"/>
    </row>
    <row r="44" spans="1:9" ht="13.5" customHeight="1" x14ac:dyDescent="0.25">
      <c r="A44" s="202" t="s">
        <v>15</v>
      </c>
      <c r="B44" s="205">
        <v>0.34</v>
      </c>
      <c r="C44" s="83">
        <v>1</v>
      </c>
      <c r="D44" s="185">
        <f t="shared" si="0"/>
        <v>0.34</v>
      </c>
      <c r="I44"/>
    </row>
    <row r="45" spans="1:9" ht="13.5" customHeight="1" x14ac:dyDescent="0.25">
      <c r="A45" s="202" t="s">
        <v>16</v>
      </c>
      <c r="B45" s="205">
        <v>0.5</v>
      </c>
      <c r="C45" s="83">
        <v>1</v>
      </c>
      <c r="D45" s="185">
        <f t="shared" si="0"/>
        <v>0.5</v>
      </c>
      <c r="I45"/>
    </row>
    <row r="46" spans="1:9" ht="13.5" customHeight="1" x14ac:dyDescent="0.25">
      <c r="A46" s="202" t="s">
        <v>16</v>
      </c>
      <c r="B46" s="205">
        <v>0.5</v>
      </c>
      <c r="C46" s="83">
        <v>1</v>
      </c>
      <c r="D46" s="185">
        <f t="shared" si="0"/>
        <v>0.5</v>
      </c>
      <c r="I46"/>
    </row>
    <row r="47" spans="1:9" ht="13.5" customHeight="1" x14ac:dyDescent="0.25">
      <c r="A47" s="202" t="s">
        <v>17</v>
      </c>
      <c r="B47" s="205">
        <v>0.5</v>
      </c>
      <c r="C47" s="83">
        <v>1</v>
      </c>
      <c r="D47" s="185">
        <f t="shared" si="0"/>
        <v>0.5</v>
      </c>
      <c r="I47"/>
    </row>
    <row r="48" spans="1:9" ht="13.5" customHeight="1" x14ac:dyDescent="0.25">
      <c r="A48" s="200" t="s">
        <v>18</v>
      </c>
      <c r="B48" s="205">
        <v>1</v>
      </c>
      <c r="C48" s="83">
        <v>1</v>
      </c>
      <c r="D48" s="185">
        <f t="shared" si="0"/>
        <v>1</v>
      </c>
      <c r="I48"/>
    </row>
    <row r="49" spans="1:9" ht="13.5" customHeight="1" x14ac:dyDescent="0.25">
      <c r="A49" s="202" t="s">
        <v>19</v>
      </c>
      <c r="B49" s="216">
        <v>0.34</v>
      </c>
      <c r="C49" s="83">
        <v>1</v>
      </c>
      <c r="D49" s="185">
        <f t="shared" si="0"/>
        <v>0.34</v>
      </c>
      <c r="I49"/>
    </row>
    <row r="50" spans="1:9" ht="13.5" customHeight="1" x14ac:dyDescent="0.25">
      <c r="A50" s="202" t="s">
        <v>19</v>
      </c>
      <c r="B50" s="216">
        <v>0.33</v>
      </c>
      <c r="C50" s="83">
        <v>1</v>
      </c>
      <c r="D50" s="185">
        <f t="shared" si="0"/>
        <v>0.33</v>
      </c>
      <c r="I50"/>
    </row>
    <row r="51" spans="1:9" ht="13.5" customHeight="1" x14ac:dyDescent="0.25">
      <c r="A51" s="202" t="s">
        <v>20</v>
      </c>
      <c r="B51" s="216">
        <v>0.17</v>
      </c>
      <c r="C51" s="83">
        <v>1</v>
      </c>
      <c r="D51" s="185">
        <f t="shared" si="0"/>
        <v>0.17</v>
      </c>
      <c r="I51"/>
    </row>
    <row r="52" spans="1:9" ht="13.5" customHeight="1" x14ac:dyDescent="0.25">
      <c r="A52" s="202" t="s">
        <v>20</v>
      </c>
      <c r="B52" s="216">
        <v>0.17</v>
      </c>
      <c r="C52" s="83">
        <v>1</v>
      </c>
      <c r="D52" s="185">
        <f t="shared" si="0"/>
        <v>0.17</v>
      </c>
      <c r="I52"/>
    </row>
    <row r="53" spans="1:9" ht="13.5" customHeight="1" x14ac:dyDescent="0.25">
      <c r="A53" s="202" t="s">
        <v>20</v>
      </c>
      <c r="B53" s="216">
        <v>0.17</v>
      </c>
      <c r="C53" s="83">
        <v>1</v>
      </c>
      <c r="D53" s="185">
        <f t="shared" si="0"/>
        <v>0.17</v>
      </c>
      <c r="I53"/>
    </row>
    <row r="54" spans="1:9" ht="13.5" customHeight="1" x14ac:dyDescent="0.25">
      <c r="A54" s="202" t="s">
        <v>21</v>
      </c>
      <c r="B54" s="216">
        <v>0.33</v>
      </c>
      <c r="C54" s="83" t="s">
        <v>32</v>
      </c>
      <c r="D54" s="185">
        <f t="shared" si="0"/>
        <v>0.33</v>
      </c>
      <c r="I54"/>
    </row>
    <row r="55" spans="1:9" ht="13.5" customHeight="1" x14ac:dyDescent="0.25">
      <c r="A55" s="202" t="s">
        <v>21</v>
      </c>
      <c r="B55" s="216">
        <v>0.33</v>
      </c>
      <c r="C55" s="83">
        <v>1</v>
      </c>
      <c r="D55" s="185">
        <f t="shared" si="0"/>
        <v>0.33</v>
      </c>
      <c r="I55"/>
    </row>
    <row r="56" spans="1:9" ht="13.5" customHeight="1" x14ac:dyDescent="0.25">
      <c r="A56" s="202" t="s">
        <v>21</v>
      </c>
      <c r="B56" s="216">
        <v>0.34</v>
      </c>
      <c r="C56" s="83" t="s">
        <v>32</v>
      </c>
      <c r="D56" s="185">
        <f t="shared" si="0"/>
        <v>0.34</v>
      </c>
      <c r="I56"/>
    </row>
    <row r="57" spans="1:9" ht="13.5" customHeight="1" x14ac:dyDescent="0.25">
      <c r="A57" s="202" t="s">
        <v>22</v>
      </c>
      <c r="B57" s="206">
        <v>0.34</v>
      </c>
      <c r="C57" s="83">
        <v>1</v>
      </c>
      <c r="D57" s="185">
        <f t="shared" si="0"/>
        <v>0.34</v>
      </c>
      <c r="I57"/>
    </row>
    <row r="58" spans="1:9" ht="13.5" customHeight="1" x14ac:dyDescent="0.25">
      <c r="A58" s="161" t="s">
        <v>22</v>
      </c>
      <c r="B58" s="206">
        <v>0.33</v>
      </c>
      <c r="C58" s="83">
        <v>1</v>
      </c>
      <c r="D58" s="185">
        <f t="shared" si="0"/>
        <v>0.33</v>
      </c>
      <c r="I58"/>
    </row>
    <row r="59" spans="1:9" ht="13.5" customHeight="1" x14ac:dyDescent="0.25">
      <c r="A59" s="161" t="s">
        <v>22</v>
      </c>
      <c r="B59" s="206">
        <v>0.33</v>
      </c>
      <c r="C59" s="83">
        <v>1</v>
      </c>
      <c r="D59" s="185">
        <f t="shared" si="0"/>
        <v>0.33</v>
      </c>
      <c r="I59"/>
    </row>
    <row r="60" spans="1:9" ht="13.5" customHeight="1" x14ac:dyDescent="0.25">
      <c r="A60" s="55" t="s">
        <v>23</v>
      </c>
      <c r="B60" s="205">
        <v>0.17</v>
      </c>
      <c r="C60" s="83">
        <v>1</v>
      </c>
      <c r="D60" s="185">
        <f t="shared" si="0"/>
        <v>0.17</v>
      </c>
      <c r="I60"/>
    </row>
    <row r="61" spans="1:9" ht="13.5" customHeight="1" x14ac:dyDescent="0.25">
      <c r="A61" s="55" t="s">
        <v>23</v>
      </c>
      <c r="B61" s="205">
        <v>0.17</v>
      </c>
      <c r="C61" s="83" t="s">
        <v>32</v>
      </c>
      <c r="D61" s="185">
        <f t="shared" si="0"/>
        <v>0.17</v>
      </c>
      <c r="I61"/>
    </row>
    <row r="62" spans="1:9" ht="13.5" customHeight="1" x14ac:dyDescent="0.25">
      <c r="A62" s="55" t="s">
        <v>23</v>
      </c>
      <c r="B62" s="205">
        <v>0.17</v>
      </c>
      <c r="C62" s="83" t="s">
        <v>32</v>
      </c>
      <c r="D62" s="185">
        <f t="shared" si="0"/>
        <v>0.17</v>
      </c>
      <c r="I62"/>
    </row>
    <row r="63" spans="1:9" ht="13.5" customHeight="1" x14ac:dyDescent="0.25">
      <c r="A63" s="55" t="s">
        <v>23</v>
      </c>
      <c r="B63" s="205">
        <v>0.17</v>
      </c>
      <c r="C63" s="83">
        <v>1</v>
      </c>
      <c r="D63" s="185">
        <f t="shared" si="0"/>
        <v>0.17</v>
      </c>
      <c r="I63"/>
    </row>
    <row r="64" spans="1:9" ht="13.5" customHeight="1" x14ac:dyDescent="0.25">
      <c r="A64" s="202" t="s">
        <v>23</v>
      </c>
      <c r="B64" s="205">
        <v>0.16</v>
      </c>
      <c r="C64" s="83">
        <v>1</v>
      </c>
      <c r="D64" s="185">
        <f t="shared" si="0"/>
        <v>0.16</v>
      </c>
      <c r="I64"/>
    </row>
    <row r="65" spans="1:9" ht="13.5" customHeight="1" x14ac:dyDescent="0.25">
      <c r="A65" s="202" t="s">
        <v>23</v>
      </c>
      <c r="B65" s="205">
        <v>0.16</v>
      </c>
      <c r="C65" s="83">
        <v>1</v>
      </c>
      <c r="D65" s="185">
        <f t="shared" si="0"/>
        <v>0.16</v>
      </c>
      <c r="I65"/>
    </row>
    <row r="66" spans="1:9" ht="13.5" customHeight="1" x14ac:dyDescent="0.25">
      <c r="A66" s="55" t="s">
        <v>24</v>
      </c>
      <c r="B66" s="208">
        <v>0.4</v>
      </c>
      <c r="C66" s="83">
        <v>0.97333333333333327</v>
      </c>
      <c r="D66" s="185">
        <f t="shared" si="0"/>
        <v>0.38933333333333331</v>
      </c>
      <c r="I66"/>
    </row>
    <row r="67" spans="1:9" ht="13.5" customHeight="1" x14ac:dyDescent="0.25">
      <c r="A67" s="55" t="s">
        <v>24</v>
      </c>
      <c r="B67" s="208">
        <v>0.1</v>
      </c>
      <c r="C67" s="83">
        <v>1</v>
      </c>
      <c r="D67" s="185">
        <f t="shared" ref="D67:D79" si="1">C67*B67</f>
        <v>0.1</v>
      </c>
      <c r="I67"/>
    </row>
    <row r="68" spans="1:9" ht="13.5" customHeight="1" x14ac:dyDescent="0.25">
      <c r="A68" s="55" t="s">
        <v>24</v>
      </c>
      <c r="B68" s="208">
        <v>0.1</v>
      </c>
      <c r="C68" s="83">
        <v>0.77602272727272725</v>
      </c>
      <c r="D68" s="185">
        <f t="shared" si="1"/>
        <v>7.7602272727272728E-2</v>
      </c>
      <c r="I68"/>
    </row>
    <row r="69" spans="1:9" ht="13.5" customHeight="1" x14ac:dyDescent="0.25">
      <c r="A69" s="161" t="s">
        <v>24</v>
      </c>
      <c r="B69" s="206">
        <v>0.1</v>
      </c>
      <c r="C69" s="83">
        <v>1</v>
      </c>
      <c r="D69" s="185">
        <f t="shared" si="1"/>
        <v>0.1</v>
      </c>
      <c r="I69"/>
    </row>
    <row r="70" spans="1:9" ht="13.5" customHeight="1" x14ac:dyDescent="0.25">
      <c r="A70" s="161" t="s">
        <v>24</v>
      </c>
      <c r="B70" s="206">
        <v>0.1</v>
      </c>
      <c r="C70" s="83" t="s">
        <v>32</v>
      </c>
      <c r="D70" s="185">
        <f t="shared" si="1"/>
        <v>0.1</v>
      </c>
      <c r="I70"/>
    </row>
    <row r="71" spans="1:9" ht="13.5" customHeight="1" x14ac:dyDescent="0.25">
      <c r="A71" s="161" t="s">
        <v>24</v>
      </c>
      <c r="B71" s="206">
        <v>0.1</v>
      </c>
      <c r="C71" s="83" t="s">
        <v>32</v>
      </c>
      <c r="D71" s="185">
        <f t="shared" si="1"/>
        <v>0.1</v>
      </c>
      <c r="I71"/>
    </row>
    <row r="72" spans="1:9" ht="13.5" customHeight="1" x14ac:dyDescent="0.25">
      <c r="A72" s="161" t="s">
        <v>24</v>
      </c>
      <c r="B72" s="206">
        <v>0.1</v>
      </c>
      <c r="C72" s="83">
        <v>0.9906666666666667</v>
      </c>
      <c r="D72" s="185">
        <f t="shared" si="1"/>
        <v>9.9066666666666678E-2</v>
      </c>
      <c r="I72"/>
    </row>
    <row r="73" spans="1:9" ht="13.5" customHeight="1" x14ac:dyDescent="0.25">
      <c r="A73" s="161" t="s">
        <v>25</v>
      </c>
      <c r="B73" s="206">
        <v>0.5</v>
      </c>
      <c r="C73" s="83">
        <v>1</v>
      </c>
      <c r="D73" s="185">
        <f t="shared" si="1"/>
        <v>0.5</v>
      </c>
      <c r="I73"/>
    </row>
    <row r="74" spans="1:9" ht="13.5" customHeight="1" x14ac:dyDescent="0.25">
      <c r="A74" s="55" t="s">
        <v>26</v>
      </c>
      <c r="B74" s="199">
        <v>0.17</v>
      </c>
      <c r="C74" s="83">
        <v>1</v>
      </c>
      <c r="D74" s="185">
        <f t="shared" si="1"/>
        <v>0.17</v>
      </c>
      <c r="I74"/>
    </row>
    <row r="75" spans="1:9" ht="13.5" customHeight="1" x14ac:dyDescent="0.25">
      <c r="A75" s="55" t="s">
        <v>26</v>
      </c>
      <c r="B75" s="199">
        <v>0.17</v>
      </c>
      <c r="C75" s="83">
        <v>1</v>
      </c>
      <c r="D75" s="185">
        <f t="shared" si="1"/>
        <v>0.17</v>
      </c>
      <c r="I75"/>
    </row>
    <row r="76" spans="1:9" ht="13.5" customHeight="1" x14ac:dyDescent="0.25">
      <c r="A76" s="55" t="s">
        <v>26</v>
      </c>
      <c r="B76" s="199">
        <v>0.17</v>
      </c>
      <c r="C76" s="83">
        <v>1</v>
      </c>
      <c r="D76" s="185">
        <f t="shared" si="1"/>
        <v>0.17</v>
      </c>
      <c r="I76"/>
    </row>
    <row r="77" spans="1:9" ht="13.5" customHeight="1" x14ac:dyDescent="0.25">
      <c r="A77" s="55" t="s">
        <v>26</v>
      </c>
      <c r="B77" s="199">
        <v>0.16</v>
      </c>
      <c r="C77" s="83">
        <v>1</v>
      </c>
      <c r="D77" s="185">
        <f t="shared" si="1"/>
        <v>0.16</v>
      </c>
      <c r="I77"/>
    </row>
    <row r="78" spans="1:9" ht="13.5" customHeight="1" x14ac:dyDescent="0.25">
      <c r="A78" s="55" t="s">
        <v>26</v>
      </c>
      <c r="B78" s="199">
        <v>0.16</v>
      </c>
      <c r="C78" s="83">
        <v>1</v>
      </c>
      <c r="D78" s="185">
        <f t="shared" si="1"/>
        <v>0.16</v>
      </c>
      <c r="I78"/>
    </row>
    <row r="79" spans="1:9" ht="13.5" customHeight="1" x14ac:dyDescent="0.25">
      <c r="A79" s="55" t="s">
        <v>27</v>
      </c>
      <c r="B79" s="208">
        <v>0.5</v>
      </c>
      <c r="C79" s="83">
        <v>1</v>
      </c>
      <c r="D79" s="185">
        <f t="shared" si="1"/>
        <v>0.5</v>
      </c>
      <c r="I79"/>
    </row>
    <row r="80" spans="1:9" ht="13.5" customHeight="1" x14ac:dyDescent="0.25">
      <c r="C80" s="69"/>
      <c r="I80"/>
    </row>
    <row r="81" spans="3:9" ht="13.5" customHeight="1" x14ac:dyDescent="0.25">
      <c r="C81" s="69"/>
      <c r="I81"/>
    </row>
    <row r="82" spans="3:9" ht="13.5" customHeight="1" x14ac:dyDescent="0.25">
      <c r="C82" s="69"/>
      <c r="I82"/>
    </row>
    <row r="83" spans="3:9" ht="13.5" customHeight="1" x14ac:dyDescent="0.25">
      <c r="C83" s="69"/>
      <c r="I83"/>
    </row>
    <row r="84" spans="3:9" ht="13.5" customHeight="1" x14ac:dyDescent="0.25">
      <c r="C84" s="69"/>
      <c r="I84"/>
    </row>
    <row r="85" spans="3:9" ht="13.5" customHeight="1" x14ac:dyDescent="0.25">
      <c r="C85" s="69"/>
      <c r="I85"/>
    </row>
    <row r="86" spans="3:9" ht="13.5" customHeight="1" x14ac:dyDescent="0.25">
      <c r="C86" s="69"/>
      <c r="I86"/>
    </row>
    <row r="87" spans="3:9" ht="13.5" customHeight="1" x14ac:dyDescent="0.25">
      <c r="C87" s="69"/>
      <c r="I87"/>
    </row>
    <row r="88" spans="3:9" ht="13.5" customHeight="1" x14ac:dyDescent="0.25">
      <c r="C88" s="69"/>
      <c r="I88"/>
    </row>
    <row r="89" spans="3:9" ht="13.5" customHeight="1" x14ac:dyDescent="0.25">
      <c r="C89" s="69"/>
      <c r="I89"/>
    </row>
    <row r="90" spans="3:9" ht="13.5" customHeight="1" x14ac:dyDescent="0.25">
      <c r="C90" s="69"/>
      <c r="I90"/>
    </row>
    <row r="91" spans="3:9" ht="13.5" customHeight="1" x14ac:dyDescent="0.25">
      <c r="C91" s="69"/>
      <c r="I91"/>
    </row>
    <row r="92" spans="3:9" x14ac:dyDescent="0.25">
      <c r="C92" s="69"/>
      <c r="I92"/>
    </row>
    <row r="93" spans="3:9" x14ac:dyDescent="0.25">
      <c r="C93" s="69"/>
      <c r="I93"/>
    </row>
    <row r="94" spans="3:9" x14ac:dyDescent="0.25">
      <c r="C94" s="69"/>
      <c r="I94"/>
    </row>
    <row r="95" spans="3:9" x14ac:dyDescent="0.25">
      <c r="C95" s="69"/>
      <c r="I95"/>
    </row>
    <row r="96" spans="3:9" x14ac:dyDescent="0.25">
      <c r="C96" s="69"/>
      <c r="I96"/>
    </row>
    <row r="97" spans="3:9" x14ac:dyDescent="0.25">
      <c r="C97" s="69"/>
      <c r="I97"/>
    </row>
    <row r="98" spans="3:9" x14ac:dyDescent="0.25">
      <c r="C98" s="69"/>
      <c r="I98"/>
    </row>
    <row r="99" spans="3:9" x14ac:dyDescent="0.25">
      <c r="C99" s="69"/>
      <c r="I99"/>
    </row>
    <row r="100" spans="3:9" x14ac:dyDescent="0.25">
      <c r="C100" s="69"/>
      <c r="I100"/>
    </row>
    <row r="101" spans="3:9" x14ac:dyDescent="0.25">
      <c r="C101" s="69"/>
      <c r="I101"/>
    </row>
    <row r="102" spans="3:9" x14ac:dyDescent="0.25">
      <c r="C102" s="69"/>
      <c r="I102"/>
    </row>
    <row r="103" spans="3:9" x14ac:dyDescent="0.25">
      <c r="C103" s="69"/>
      <c r="I103"/>
    </row>
    <row r="104" spans="3:9" x14ac:dyDescent="0.25">
      <c r="C104" s="69"/>
      <c r="I104"/>
    </row>
    <row r="105" spans="3:9" x14ac:dyDescent="0.25">
      <c r="C105" s="69"/>
      <c r="I105"/>
    </row>
    <row r="106" spans="3:9" x14ac:dyDescent="0.25">
      <c r="C106" s="69"/>
      <c r="I106"/>
    </row>
    <row r="107" spans="3:9" x14ac:dyDescent="0.25">
      <c r="C107" s="69"/>
      <c r="I107"/>
    </row>
    <row r="108" spans="3:9" x14ac:dyDescent="0.25">
      <c r="C108" s="69"/>
      <c r="I108"/>
    </row>
    <row r="109" spans="3:9" x14ac:dyDescent="0.25">
      <c r="C109" s="69"/>
      <c r="I109"/>
    </row>
    <row r="110" spans="3:9" x14ac:dyDescent="0.25">
      <c r="C110" s="69"/>
      <c r="I110"/>
    </row>
  </sheetData>
  <autoFilter ref="A1:I79" xr:uid="{00000000-0001-0000-0300-000000000000}">
    <filterColumn colId="5" showButton="0"/>
    <filterColumn colId="6" showButton="0"/>
    <filterColumn colId="7" showButton="0"/>
  </autoFilter>
  <mergeCells count="1">
    <mergeCell ref="F1:I11"/>
  </mergeCells>
  <dataValidations count="1">
    <dataValidation type="list" allowBlank="1" showInputMessage="1" showErrorMessage="1" sqref="I111:I307 A80:A307" xr:uid="{00000000-0002-0000-0300-000001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DATOS!$P$12:$P$24</xm:f>
          </x14:formula1>
          <xm:sqref>A74:A79 A38:A72 A12:A36</xm:sqref>
        </x14:dataValidation>
        <x14:dataValidation type="list" allowBlank="1" showInputMessage="1" showErrorMessage="1" xr:uid="{00000000-0002-0000-0300-000002000000}">
          <x14:formula1>
            <xm:f>DATOS!$P$1:$P$24</xm:f>
          </x14:formula1>
          <xm:sqref>A2:A11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6"/>
  <sheetViews>
    <sheetView showGridLines="0" topLeftCell="A6" zoomScaleNormal="100" zoomScaleSheetLayoutView="115" workbookViewId="0">
      <selection activeCell="I22" sqref="I22"/>
    </sheetView>
  </sheetViews>
  <sheetFormatPr baseColWidth="10" defaultColWidth="11.42578125" defaultRowHeight="15" x14ac:dyDescent="0.25"/>
  <cols>
    <col min="1" max="1" width="5.7109375" customWidth="1"/>
    <col min="2" max="2" width="7.5703125" customWidth="1"/>
    <col min="3" max="3" width="10.85546875" customWidth="1"/>
    <col min="4" max="4" width="50.140625" style="2" customWidth="1"/>
    <col min="5" max="5" width="12.28515625" style="2" customWidth="1"/>
    <col min="6" max="6" width="14.85546875" style="2" customWidth="1"/>
    <col min="7" max="7" width="29.7109375" style="2" customWidth="1"/>
    <col min="8" max="8" width="7.7109375" style="2" customWidth="1"/>
    <col min="9" max="9" width="23.85546875" style="2" customWidth="1"/>
    <col min="10" max="10" width="21.7109375" style="2" customWidth="1"/>
    <col min="11" max="11" width="9.85546875" style="2" customWidth="1"/>
    <col min="23" max="23" width="36.42578125" customWidth="1"/>
  </cols>
  <sheetData>
    <row r="1" spans="2:11" ht="15.75" thickBot="1" x14ac:dyDescent="0.3"/>
    <row r="2" spans="2:11" ht="99" customHeight="1" thickBot="1" x14ac:dyDescent="0.3">
      <c r="B2" s="115"/>
      <c r="C2" s="144"/>
      <c r="D2" s="398"/>
      <c r="E2" s="398"/>
      <c r="F2" s="398"/>
      <c r="G2" s="398"/>
      <c r="H2" s="398"/>
      <c r="I2" s="399" t="s">
        <v>33</v>
      </c>
      <c r="J2" s="400"/>
    </row>
    <row r="3" spans="2:11" ht="9" customHeight="1" x14ac:dyDescent="0.25"/>
    <row r="4" spans="2:11" ht="9" customHeight="1" thickBot="1" x14ac:dyDescent="0.3"/>
    <row r="5" spans="2:11" ht="34.5" customHeight="1" thickBot="1" x14ac:dyDescent="0.3">
      <c r="B5" s="401" t="s">
        <v>34</v>
      </c>
      <c r="C5" s="402"/>
      <c r="D5" s="402"/>
      <c r="E5" s="402"/>
      <c r="F5" s="402"/>
      <c r="G5" s="402"/>
      <c r="H5" s="402"/>
      <c r="I5" s="402"/>
      <c r="J5" s="403"/>
      <c r="K5" s="4"/>
    </row>
    <row r="6" spans="2:11" ht="52.5" customHeight="1" x14ac:dyDescent="0.25">
      <c r="B6" s="404" t="s">
        <v>35</v>
      </c>
      <c r="C6" s="405"/>
      <c r="D6" s="405"/>
      <c r="E6" s="405"/>
      <c r="F6" s="405"/>
      <c r="G6" s="405"/>
      <c r="H6" s="405"/>
      <c r="I6" s="405"/>
      <c r="J6" s="406"/>
      <c r="K6" s="4"/>
    </row>
    <row r="7" spans="2:11" ht="33.75" customHeight="1" thickBot="1" x14ac:dyDescent="0.3">
      <c r="B7" s="407"/>
      <c r="C7" s="408"/>
      <c r="D7" s="408"/>
      <c r="E7" s="408"/>
      <c r="F7" s="408"/>
      <c r="G7" s="408"/>
      <c r="H7" s="408"/>
      <c r="I7" s="408"/>
      <c r="J7" s="409"/>
      <c r="K7" s="4"/>
    </row>
    <row r="9" spans="2:11" ht="39.4" customHeight="1" x14ac:dyDescent="0.25">
      <c r="D9" s="51" t="s">
        <v>36</v>
      </c>
      <c r="E9" s="412" t="s">
        <v>1420</v>
      </c>
      <c r="F9" s="413"/>
      <c r="G9" s="117" t="s">
        <v>37</v>
      </c>
      <c r="I9" s="126" t="s">
        <v>37</v>
      </c>
      <c r="J9" s="127" t="s">
        <v>38</v>
      </c>
    </row>
    <row r="10" spans="2:11" x14ac:dyDescent="0.25">
      <c r="D10" s="52" t="s">
        <v>13</v>
      </c>
      <c r="E10" s="410"/>
      <c r="F10" s="410"/>
      <c r="G10" s="118"/>
      <c r="I10" s="128">
        <v>1</v>
      </c>
      <c r="J10" s="131" t="s">
        <v>39</v>
      </c>
    </row>
    <row r="11" spans="2:11" x14ac:dyDescent="0.25">
      <c r="D11" s="108" t="s">
        <v>13</v>
      </c>
      <c r="E11" s="411">
        <f>VLOOKUP(D11,'CUMPLIMIENTO DEPENDENCIA'!A:D,4,0)</f>
        <v>1</v>
      </c>
      <c r="F11" s="411"/>
      <c r="G11" s="119" t="str">
        <f>+IF(E11=100%,$J$10,IF(AND(E11&lt;100%,E11&gt;=90%),$J$11,IF(AND(E11&lt;90%,E11&gt;=70%),$J$12,IF(E11&lt;=69%,$J$13,IF(E11&gt;100%,$J$14)))))</f>
        <v>Ejecución Óptima</v>
      </c>
      <c r="I11" s="129" t="s">
        <v>40</v>
      </c>
      <c r="J11" s="132" t="s">
        <v>41</v>
      </c>
    </row>
    <row r="12" spans="2:11" x14ac:dyDescent="0.25">
      <c r="D12" s="108" t="s">
        <v>14</v>
      </c>
      <c r="E12" s="411">
        <f>VLOOKUP(D12,'CUMPLIMIENTO DEPENDENCIA'!A:D,4,0)</f>
        <v>1</v>
      </c>
      <c r="F12" s="411"/>
      <c r="G12" s="119" t="str">
        <f t="shared" ref="G12:G38" si="0">+IF(E12=100%,$J$10,IF(AND(E12&lt;100%,E12&gt;=90%),$J$11,IF(AND(E12&lt;90%,E12&gt;=70%),$J$12,IF(E12&lt;=69%,$J$13,IF(E12&gt;100%,$J$14)))))</f>
        <v>Ejecución Óptima</v>
      </c>
      <c r="I12" s="129" t="s">
        <v>42</v>
      </c>
      <c r="J12" s="133" t="s">
        <v>43</v>
      </c>
    </row>
    <row r="13" spans="2:11" x14ac:dyDescent="0.25">
      <c r="D13" s="120" t="s">
        <v>15</v>
      </c>
      <c r="E13" s="411">
        <f>VLOOKUP(D13,'CUMPLIMIENTO DEPENDENCIA'!A:D,4,0)</f>
        <v>1</v>
      </c>
      <c r="F13" s="411"/>
      <c r="G13" s="119" t="str">
        <f t="shared" si="0"/>
        <v>Ejecución Óptima</v>
      </c>
      <c r="I13" s="129" t="s">
        <v>44</v>
      </c>
      <c r="J13" s="134" t="s">
        <v>45</v>
      </c>
    </row>
    <row r="14" spans="2:11" ht="15.75" thickBot="1" x14ac:dyDescent="0.3">
      <c r="D14" s="121" t="s">
        <v>16</v>
      </c>
      <c r="E14" s="411">
        <f>VLOOKUP(D14,'CUMPLIMIENTO DEPENDENCIA'!A:D,4,0)</f>
        <v>1</v>
      </c>
      <c r="F14" s="411"/>
      <c r="G14" s="119" t="str">
        <f t="shared" si="0"/>
        <v>Ejecución Óptima</v>
      </c>
      <c r="I14" s="130" t="s">
        <v>46</v>
      </c>
      <c r="J14" s="135" t="s">
        <v>47</v>
      </c>
    </row>
    <row r="15" spans="2:11" x14ac:dyDescent="0.25">
      <c r="D15" s="121" t="s">
        <v>17</v>
      </c>
      <c r="E15" s="397">
        <f>VLOOKUP(D15,'CUMPLIMIENTO DEPENDENCIA'!A:D,4,0)</f>
        <v>1</v>
      </c>
      <c r="F15" s="397"/>
      <c r="G15" s="119" t="str">
        <f t="shared" si="0"/>
        <v>Ejecución Óptima</v>
      </c>
    </row>
    <row r="16" spans="2:11" ht="14.45" customHeight="1" x14ac:dyDescent="0.25">
      <c r="D16" s="137" t="s">
        <v>10</v>
      </c>
      <c r="E16" s="414"/>
      <c r="F16" s="415"/>
      <c r="G16" s="118"/>
      <c r="I16" s="395" t="s">
        <v>48</v>
      </c>
      <c r="J16" s="396">
        <f>+AVERAGE('Plan de Acción - POA'!BA7:BA99)</f>
        <v>0.97843934020179768</v>
      </c>
    </row>
    <row r="17" spans="4:10" x14ac:dyDescent="0.25">
      <c r="D17" s="122" t="s">
        <v>10</v>
      </c>
      <c r="E17" s="416">
        <f>VLOOKUP(D17,'CUMPLIMIENTO DEPENDENCIA'!A:D,4,0)</f>
        <v>1</v>
      </c>
      <c r="F17" s="416"/>
      <c r="G17" s="119" t="str">
        <f t="shared" si="0"/>
        <v>Ejecución Óptima</v>
      </c>
      <c r="I17" s="395"/>
      <c r="J17" s="396"/>
    </row>
    <row r="18" spans="4:10" x14ac:dyDescent="0.25">
      <c r="D18" s="122" t="s">
        <v>11</v>
      </c>
      <c r="E18" s="416">
        <f>VLOOKUP(D18,'CUMPLIMIENTO DEPENDENCIA'!A:D,4,0)</f>
        <v>1</v>
      </c>
      <c r="F18" s="416"/>
      <c r="G18" s="141" t="str">
        <f t="shared" si="0"/>
        <v>Ejecución Óptima</v>
      </c>
      <c r="I18" s="395"/>
      <c r="J18" s="396"/>
    </row>
    <row r="19" spans="4:10" x14ac:dyDescent="0.25">
      <c r="D19" s="123" t="s">
        <v>12</v>
      </c>
      <c r="E19" s="416" t="str">
        <f>VLOOKUP(D19,'CUMPLIMIENTO DEPENDENCIA'!A:D,4,0)</f>
        <v>NO APLICA</v>
      </c>
      <c r="F19" s="416"/>
      <c r="G19" s="119" t="s">
        <v>49</v>
      </c>
      <c r="I19" s="395"/>
      <c r="J19" s="396"/>
    </row>
    <row r="20" spans="4:10" x14ac:dyDescent="0.25">
      <c r="D20" s="53" t="s">
        <v>18</v>
      </c>
      <c r="E20" s="414"/>
      <c r="F20" s="415"/>
      <c r="G20" s="118"/>
    </row>
    <row r="21" spans="4:10" x14ac:dyDescent="0.25">
      <c r="D21" s="122" t="s">
        <v>18</v>
      </c>
      <c r="E21" s="411">
        <f>VLOOKUP(D21,'CUMPLIMIENTO DEPENDENCIA'!A:D,4,0)</f>
        <v>1</v>
      </c>
      <c r="F21" s="411"/>
      <c r="G21" s="119" t="str">
        <f t="shared" si="0"/>
        <v>Ejecución Óptima</v>
      </c>
    </row>
    <row r="22" spans="4:10" x14ac:dyDescent="0.25">
      <c r="D22" s="122" t="s">
        <v>19</v>
      </c>
      <c r="E22" s="411">
        <f>VLOOKUP(D22,'CUMPLIMIENTO DEPENDENCIA'!A:D,4,0)</f>
        <v>1</v>
      </c>
      <c r="F22" s="411"/>
      <c r="G22" s="119" t="str">
        <f t="shared" si="0"/>
        <v>Ejecución Óptima</v>
      </c>
    </row>
    <row r="23" spans="4:10" x14ac:dyDescent="0.25">
      <c r="D23" s="122" t="s">
        <v>20</v>
      </c>
      <c r="E23" s="411">
        <f>VLOOKUP(D23,'CUMPLIMIENTO DEPENDENCIA'!A:D,4,0)</f>
        <v>1</v>
      </c>
      <c r="F23" s="411"/>
      <c r="G23" s="119" t="str">
        <f t="shared" si="0"/>
        <v>Ejecución Óptima</v>
      </c>
    </row>
    <row r="24" spans="4:10" x14ac:dyDescent="0.25">
      <c r="D24" s="122" t="s">
        <v>21</v>
      </c>
      <c r="E24" s="411">
        <f>VLOOKUP(D24,'CUMPLIMIENTO DEPENDENCIA'!A:D,4,0)</f>
        <v>1</v>
      </c>
      <c r="F24" s="411"/>
      <c r="G24" s="119" t="str">
        <f t="shared" si="0"/>
        <v>Ejecución Óptima</v>
      </c>
    </row>
    <row r="25" spans="4:10" x14ac:dyDescent="0.25">
      <c r="D25" s="52" t="s">
        <v>22</v>
      </c>
      <c r="E25" s="414"/>
      <c r="F25" s="415"/>
      <c r="G25" s="118"/>
    </row>
    <row r="26" spans="4:10" x14ac:dyDescent="0.25">
      <c r="D26" s="122" t="s">
        <v>22</v>
      </c>
      <c r="E26" s="411">
        <f>VLOOKUP(D26,'CUMPLIMIENTO DEPENDENCIA'!A:D,4,0)</f>
        <v>1</v>
      </c>
      <c r="F26" s="411"/>
      <c r="G26" s="119" t="str">
        <f t="shared" si="0"/>
        <v>Ejecución Óptima</v>
      </c>
    </row>
    <row r="27" spans="4:10" x14ac:dyDescent="0.25">
      <c r="D27" s="122" t="s">
        <v>23</v>
      </c>
      <c r="E27" s="411">
        <f>VLOOKUP(D27,'CUMPLIMIENTO DEPENDENCIA'!A:D,4,0)</f>
        <v>1</v>
      </c>
      <c r="F27" s="411"/>
      <c r="G27" s="119" t="str">
        <f t="shared" si="0"/>
        <v>Ejecución Óptima</v>
      </c>
    </row>
    <row r="28" spans="4:10" x14ac:dyDescent="0.25">
      <c r="D28" s="122" t="s">
        <v>24</v>
      </c>
      <c r="E28" s="411">
        <f>VLOOKUP(D28,'CUMPLIMIENTO DEPENDENCIA'!A:D,4,0)</f>
        <v>0.97</v>
      </c>
      <c r="F28" s="411"/>
      <c r="G28" s="119" t="str">
        <f t="shared" si="0"/>
        <v>Ejecución Destacada</v>
      </c>
    </row>
    <row r="29" spans="4:10" x14ac:dyDescent="0.25">
      <c r="D29" s="122" t="s">
        <v>26</v>
      </c>
      <c r="E29" s="411">
        <f>VLOOKUP(D29,'CUMPLIMIENTO DEPENDENCIA'!A:D,4,0)</f>
        <v>1</v>
      </c>
      <c r="F29" s="411"/>
      <c r="G29" s="119" t="str">
        <f t="shared" si="0"/>
        <v>Ejecución Óptima</v>
      </c>
    </row>
    <row r="30" spans="4:10" x14ac:dyDescent="0.25">
      <c r="D30" s="122" t="s">
        <v>25</v>
      </c>
      <c r="E30" s="411">
        <f>VLOOKUP(D30,'CUMPLIMIENTO DEPENDENCIA'!A:D,4,0)</f>
        <v>1</v>
      </c>
      <c r="F30" s="411"/>
      <c r="G30" s="119" t="str">
        <f t="shared" si="0"/>
        <v>Ejecución Óptima</v>
      </c>
    </row>
    <row r="31" spans="4:10" x14ac:dyDescent="0.25">
      <c r="D31" s="122" t="s">
        <v>27</v>
      </c>
      <c r="E31" s="411">
        <f>VLOOKUP(D31,'CUMPLIMIENTO DEPENDENCIA'!A:D,4,0)</f>
        <v>1</v>
      </c>
      <c r="F31" s="411"/>
      <c r="G31" s="119" t="str">
        <f t="shared" si="0"/>
        <v>Ejecución Óptima</v>
      </c>
    </row>
    <row r="32" spans="4:10" x14ac:dyDescent="0.25">
      <c r="D32" s="52" t="s">
        <v>50</v>
      </c>
      <c r="E32" s="414"/>
      <c r="F32" s="415"/>
      <c r="G32" s="118"/>
    </row>
    <row r="33" spans="2:11" x14ac:dyDescent="0.25">
      <c r="D33" s="108" t="s">
        <v>4</v>
      </c>
      <c r="E33" s="418">
        <f>VLOOKUP(D33,'CUMPLIMIENTO DEPENDENCIA'!A:D,4,0)</f>
        <v>0.94000000000000006</v>
      </c>
      <c r="F33" s="418"/>
      <c r="G33" s="119" t="str">
        <f t="shared" si="0"/>
        <v>Ejecución Destacada</v>
      </c>
    </row>
    <row r="34" spans="2:11" x14ac:dyDescent="0.25">
      <c r="D34" s="121" t="s">
        <v>5</v>
      </c>
      <c r="E34" s="411">
        <f>VLOOKUP(D34,'CUMPLIMIENTO DEPENDENCIA'!A:D,4,0)</f>
        <v>1</v>
      </c>
      <c r="F34" s="411"/>
      <c r="G34" s="119" t="str">
        <f t="shared" si="0"/>
        <v>Ejecución Óptima</v>
      </c>
    </row>
    <row r="35" spans="2:11" x14ac:dyDescent="0.25">
      <c r="D35" s="121" t="s">
        <v>6</v>
      </c>
      <c r="E35" s="411">
        <f>VLOOKUP(D35,'CUMPLIMIENTO DEPENDENCIA'!A:D,4,0)</f>
        <v>1</v>
      </c>
      <c r="F35" s="411"/>
      <c r="G35" s="119" t="str">
        <f t="shared" si="0"/>
        <v>Ejecución Óptima</v>
      </c>
    </row>
    <row r="36" spans="2:11" x14ac:dyDescent="0.25">
      <c r="D36" s="120" t="s">
        <v>7</v>
      </c>
      <c r="E36" s="411">
        <f>VLOOKUP(D36,'CUMPLIMIENTO DEPENDENCIA'!A:D,4,0)</f>
        <v>1</v>
      </c>
      <c r="F36" s="411"/>
      <c r="G36" s="119" t="str">
        <f t="shared" si="0"/>
        <v>Ejecución Óptima</v>
      </c>
    </row>
    <row r="37" spans="2:11" x14ac:dyDescent="0.25">
      <c r="D37" s="120" t="s">
        <v>8</v>
      </c>
      <c r="E37" s="411">
        <f>VLOOKUP(D37,'CUMPLIMIENTO DEPENDENCIA'!A:D,4,0)</f>
        <v>1</v>
      </c>
      <c r="F37" s="411"/>
      <c r="G37" s="119" t="str">
        <f t="shared" si="0"/>
        <v>Ejecución Óptima</v>
      </c>
    </row>
    <row r="38" spans="2:11" ht="30" thickBot="1" x14ac:dyDescent="0.3">
      <c r="D38" s="124" t="s">
        <v>9</v>
      </c>
      <c r="E38" s="417">
        <f>VLOOKUP(D38,'CUMPLIMIENTO DEPENDENCIA'!A:D,4,0)</f>
        <v>0.9</v>
      </c>
      <c r="F38" s="417"/>
      <c r="G38" s="125" t="str">
        <f t="shared" si="0"/>
        <v>Ejecución Destacada</v>
      </c>
    </row>
    <row r="41" spans="2:11" ht="29.25" customHeight="1" x14ac:dyDescent="0.25">
      <c r="B41" s="423" t="s">
        <v>51</v>
      </c>
      <c r="C41" s="423"/>
      <c r="D41" s="423"/>
      <c r="E41" s="423"/>
      <c r="F41" s="423"/>
      <c r="G41" s="423"/>
      <c r="H41" s="423"/>
      <c r="I41" s="423"/>
      <c r="J41" s="423"/>
      <c r="K41" s="423"/>
    </row>
    <row r="42" spans="2:11" s="100" customFormat="1" ht="40.5" customHeight="1" x14ac:dyDescent="0.2">
      <c r="B42" s="105" t="s">
        <v>52</v>
      </c>
      <c r="C42" s="105"/>
      <c r="D42" s="424" t="s">
        <v>53</v>
      </c>
      <c r="E42" s="424"/>
      <c r="F42" s="424"/>
      <c r="G42" s="424"/>
      <c r="H42" s="424"/>
      <c r="I42" s="424"/>
      <c r="J42" s="424"/>
      <c r="K42" s="424"/>
    </row>
    <row r="43" spans="2:11" s="100" customFormat="1" ht="40.5" customHeight="1" x14ac:dyDescent="0.2">
      <c r="B43" s="104">
        <v>1</v>
      </c>
      <c r="C43" s="143">
        <v>45688</v>
      </c>
      <c r="D43" s="425" t="s">
        <v>54</v>
      </c>
      <c r="E43" s="426"/>
      <c r="F43" s="426"/>
      <c r="G43" s="426"/>
      <c r="H43" s="426"/>
      <c r="I43" s="426"/>
      <c r="J43" s="426"/>
      <c r="K43" s="427"/>
    </row>
    <row r="44" spans="2:11" ht="167.25" customHeight="1" x14ac:dyDescent="0.25">
      <c r="B44" s="86">
        <v>2</v>
      </c>
      <c r="C44" s="143">
        <v>45735</v>
      </c>
      <c r="D44" s="419" t="s">
        <v>55</v>
      </c>
      <c r="E44" s="419"/>
      <c r="F44" s="419"/>
      <c r="G44" s="419"/>
      <c r="H44" s="419"/>
      <c r="I44" s="419"/>
      <c r="J44" s="419"/>
      <c r="K44" s="419"/>
    </row>
    <row r="45" spans="2:11" ht="252" customHeight="1" x14ac:dyDescent="0.25">
      <c r="B45" s="86">
        <v>3</v>
      </c>
      <c r="C45" s="143">
        <v>45828</v>
      </c>
      <c r="D45" s="420" t="s">
        <v>56</v>
      </c>
      <c r="E45" s="421"/>
      <c r="F45" s="421"/>
      <c r="G45" s="421"/>
      <c r="H45" s="421"/>
      <c r="I45" s="421"/>
      <c r="J45" s="421"/>
      <c r="K45" s="422"/>
    </row>
    <row r="46" spans="2:11" ht="80.25" customHeight="1" x14ac:dyDescent="0.25">
      <c r="B46" s="86">
        <v>4</v>
      </c>
      <c r="C46" s="143">
        <v>45922</v>
      </c>
      <c r="D46" s="419" t="s">
        <v>57</v>
      </c>
      <c r="E46" s="419"/>
      <c r="F46" s="419"/>
      <c r="G46" s="419"/>
      <c r="H46" s="419"/>
      <c r="I46" s="419"/>
      <c r="J46" s="419"/>
      <c r="K46" s="419"/>
    </row>
  </sheetData>
  <mergeCells count="42">
    <mergeCell ref="D46:K46"/>
    <mergeCell ref="D45:K45"/>
    <mergeCell ref="B41:K41"/>
    <mergeCell ref="D42:K42"/>
    <mergeCell ref="D44:K44"/>
    <mergeCell ref="D43:K43"/>
    <mergeCell ref="E27:F27"/>
    <mergeCell ref="E38:F38"/>
    <mergeCell ref="E37:F37"/>
    <mergeCell ref="E36:F36"/>
    <mergeCell ref="E35:F35"/>
    <mergeCell ref="E29:F29"/>
    <mergeCell ref="E28:F28"/>
    <mergeCell ref="E34:F34"/>
    <mergeCell ref="E33:F33"/>
    <mergeCell ref="E31:F31"/>
    <mergeCell ref="E30:F30"/>
    <mergeCell ref="E32:F32"/>
    <mergeCell ref="E24:F24"/>
    <mergeCell ref="E17:F17"/>
    <mergeCell ref="E18:F18"/>
    <mergeCell ref="E19:F19"/>
    <mergeCell ref="E26:F26"/>
    <mergeCell ref="E21:F21"/>
    <mergeCell ref="E22:F22"/>
    <mergeCell ref="E23:F23"/>
    <mergeCell ref="E20:F20"/>
    <mergeCell ref="E25:F25"/>
    <mergeCell ref="I16:I19"/>
    <mergeCell ref="J16:J19"/>
    <mergeCell ref="E15:F15"/>
    <mergeCell ref="D2:H2"/>
    <mergeCell ref="I2:J2"/>
    <mergeCell ref="B5:J5"/>
    <mergeCell ref="B6:J7"/>
    <mergeCell ref="E10:F10"/>
    <mergeCell ref="E11:F11"/>
    <mergeCell ref="E12:F12"/>
    <mergeCell ref="E13:F13"/>
    <mergeCell ref="E14:F14"/>
    <mergeCell ref="E9:F9"/>
    <mergeCell ref="E16:F16"/>
  </mergeCells>
  <conditionalFormatting sqref="G10:G38">
    <cfRule type="containsText" dxfId="9" priority="1" operator="containsText" text="RANGOS DE CUMPLIMIENTO">
      <formula>NOT(ISERROR(SEARCH("RANGOS DE CUMPLIMIENTO",G10)))</formula>
    </cfRule>
  </conditionalFormatting>
  <pageMargins left="0.7" right="0.7" top="0.75" bottom="0.75" header="0.3" footer="0.3"/>
  <pageSetup paperSize="9" scale="36"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F78DA861-C5A4-4069-A92B-9F05A1CEE415}">
            <xm:f>NOT(ISERROR(SEARCH($J$13,G10)))</xm:f>
            <xm:f>$J$13</xm:f>
            <x14:dxf>
              <fill>
                <patternFill>
                  <bgColor rgb="FFFF0000"/>
                </patternFill>
              </fill>
            </x14:dxf>
          </x14:cfRule>
          <x14:cfRule type="containsText" priority="3" operator="containsText" id="{CFEC8E01-C9A4-4D04-BA08-D27F83EFFC59}">
            <xm:f>NOT(ISERROR(SEARCH($J$12,G10)))</xm:f>
            <xm:f>$J$12</xm:f>
            <x14:dxf>
              <fill>
                <patternFill>
                  <bgColor rgb="FFFFC000"/>
                </patternFill>
              </fill>
            </x14:dxf>
          </x14:cfRule>
          <x14:cfRule type="containsText" priority="4" operator="containsText" id="{97EAC3F4-F810-43D3-A0B6-F5B8D370EE3A}">
            <xm:f>NOT(ISERROR(SEARCH($J$11,G10)))</xm:f>
            <xm:f>$J$11</xm:f>
            <x14:dxf>
              <fill>
                <patternFill>
                  <bgColor rgb="FFFFFF00"/>
                </patternFill>
              </fill>
            </x14:dxf>
          </x14:cfRule>
          <x14:cfRule type="containsText" priority="5" operator="containsText" id="{07817320-A10D-4904-A759-C2A60DCABB3B}">
            <xm:f>NOT(ISERROR(SEARCH($J$10,G10)))</xm:f>
            <xm:f>$J$10</xm:f>
            <x14:dxf>
              <fill>
                <patternFill>
                  <bgColor rgb="FF00B050"/>
                </patternFill>
              </fill>
            </x14:dxf>
          </x14:cfRule>
          <xm:sqref>G10:G38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DATOS!$P$1:$P$24</xm:f>
          </x14:formula1>
          <xm:sqref>D11:D38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9"/>
  <sheetViews>
    <sheetView topLeftCell="I1" workbookViewId="0">
      <selection activeCell="N24" sqref="N24"/>
    </sheetView>
  </sheetViews>
  <sheetFormatPr baseColWidth="10" defaultColWidth="11.42578125" defaultRowHeight="15.75" x14ac:dyDescent="0.25"/>
  <cols>
    <col min="4" max="6" width="41" customWidth="1"/>
    <col min="7" max="7" width="53.85546875" customWidth="1"/>
    <col min="8" max="8" width="15.7109375" style="12" customWidth="1"/>
    <col min="14" max="14" width="44.28515625" style="9" customWidth="1"/>
    <col min="15" max="15" width="43.42578125" style="12" customWidth="1"/>
    <col min="16" max="16" width="28" customWidth="1"/>
    <col min="17" max="17" width="20.7109375" customWidth="1"/>
    <col min="18" max="18" width="28.42578125" customWidth="1"/>
    <col min="19" max="19" width="26.140625" customWidth="1"/>
  </cols>
  <sheetData>
    <row r="1" spans="1:19" ht="15.75" customHeight="1" x14ac:dyDescent="0.25">
      <c r="A1" s="30" t="s">
        <v>58</v>
      </c>
      <c r="B1" s="29" t="s">
        <v>59</v>
      </c>
      <c r="C1" s="29" t="s">
        <v>60</v>
      </c>
      <c r="D1" s="28" t="s">
        <v>61</v>
      </c>
      <c r="E1" s="31" t="s">
        <v>62</v>
      </c>
      <c r="F1" s="33" t="s">
        <v>63</v>
      </c>
      <c r="G1" s="34" t="s">
        <v>64</v>
      </c>
      <c r="H1" s="36" t="s">
        <v>65</v>
      </c>
      <c r="I1" s="36" t="s">
        <v>66</v>
      </c>
      <c r="J1" s="36" t="s">
        <v>67</v>
      </c>
      <c r="K1" s="37" t="s">
        <v>68</v>
      </c>
      <c r="L1" s="37" t="s">
        <v>69</v>
      </c>
      <c r="M1" s="40" t="s">
        <v>70</v>
      </c>
      <c r="N1" s="42" t="s">
        <v>71</v>
      </c>
      <c r="O1" s="41" t="s">
        <v>36</v>
      </c>
      <c r="P1" s="46" t="s">
        <v>13</v>
      </c>
      <c r="Q1" s="1" t="s">
        <v>72</v>
      </c>
      <c r="R1" t="s">
        <v>73</v>
      </c>
      <c r="S1" t="s">
        <v>74</v>
      </c>
    </row>
    <row r="2" spans="1:19" ht="15" customHeight="1" x14ac:dyDescent="0.25">
      <c r="A2" s="30" t="s">
        <v>75</v>
      </c>
      <c r="B2" s="29" t="s">
        <v>76</v>
      </c>
      <c r="C2" s="29" t="s">
        <v>77</v>
      </c>
      <c r="D2" s="29" t="s">
        <v>78</v>
      </c>
      <c r="E2" s="31" t="s">
        <v>79</v>
      </c>
      <c r="F2" s="33" t="s">
        <v>80</v>
      </c>
      <c r="G2" s="35" t="s">
        <v>65</v>
      </c>
      <c r="H2" s="1" t="s">
        <v>81</v>
      </c>
      <c r="I2" s="38" t="s">
        <v>82</v>
      </c>
      <c r="J2" s="1" t="s">
        <v>83</v>
      </c>
      <c r="K2" s="1" t="s">
        <v>84</v>
      </c>
      <c r="L2" s="1" t="s">
        <v>85</v>
      </c>
      <c r="M2" s="30" t="s">
        <v>86</v>
      </c>
      <c r="N2" s="43" t="s">
        <v>87</v>
      </c>
      <c r="O2" s="43" t="s">
        <v>13</v>
      </c>
      <c r="P2" s="46" t="s">
        <v>14</v>
      </c>
      <c r="Q2" s="1" t="s">
        <v>88</v>
      </c>
      <c r="R2" s="48" t="s">
        <v>89</v>
      </c>
      <c r="S2" s="96" t="s">
        <v>90</v>
      </c>
    </row>
    <row r="3" spans="1:19" ht="15" customHeight="1" x14ac:dyDescent="0.25">
      <c r="B3" s="29" t="s">
        <v>91</v>
      </c>
      <c r="C3" s="29" t="s">
        <v>92</v>
      </c>
      <c r="D3" s="29" t="s">
        <v>93</v>
      </c>
      <c r="E3" s="31" t="s">
        <v>94</v>
      </c>
      <c r="F3" s="33" t="s">
        <v>95</v>
      </c>
      <c r="G3" s="35" t="s">
        <v>96</v>
      </c>
      <c r="H3" s="1" t="s">
        <v>97</v>
      </c>
      <c r="I3" s="1" t="s">
        <v>98</v>
      </c>
      <c r="J3" s="1" t="s">
        <v>99</v>
      </c>
      <c r="K3" s="1" t="s">
        <v>100</v>
      </c>
      <c r="L3" s="1" t="s">
        <v>101</v>
      </c>
      <c r="M3" s="30" t="s">
        <v>102</v>
      </c>
      <c r="N3" s="44" t="s">
        <v>103</v>
      </c>
      <c r="O3" s="43" t="s">
        <v>10</v>
      </c>
      <c r="P3" s="46" t="s">
        <v>15</v>
      </c>
      <c r="Q3" s="1" t="s">
        <v>104</v>
      </c>
      <c r="R3" s="48" t="s">
        <v>105</v>
      </c>
      <c r="S3" t="s">
        <v>106</v>
      </c>
    </row>
    <row r="4" spans="1:19" ht="15" customHeight="1" x14ac:dyDescent="0.25">
      <c r="D4" s="29" t="s">
        <v>107</v>
      </c>
      <c r="E4" s="32" t="s">
        <v>108</v>
      </c>
      <c r="F4" s="33" t="s">
        <v>109</v>
      </c>
      <c r="G4" s="35" t="s">
        <v>67</v>
      </c>
      <c r="H4" s="1" t="s">
        <v>110</v>
      </c>
      <c r="I4" s="1" t="s">
        <v>111</v>
      </c>
      <c r="J4" s="1" t="s">
        <v>112</v>
      </c>
      <c r="K4" s="1" t="s">
        <v>113</v>
      </c>
      <c r="L4" s="1" t="s">
        <v>114</v>
      </c>
      <c r="M4" s="30" t="s">
        <v>115</v>
      </c>
      <c r="N4" s="43" t="s">
        <v>116</v>
      </c>
      <c r="O4" s="43" t="s">
        <v>18</v>
      </c>
      <c r="P4" s="47" t="s">
        <v>16</v>
      </c>
      <c r="Q4" s="1" t="s">
        <v>117</v>
      </c>
      <c r="R4" s="48" t="s">
        <v>118</v>
      </c>
      <c r="S4" t="s">
        <v>119</v>
      </c>
    </row>
    <row r="5" spans="1:19" ht="15" customHeight="1" x14ac:dyDescent="0.25">
      <c r="D5" s="29" t="s">
        <v>120</v>
      </c>
      <c r="E5" s="31" t="s">
        <v>121</v>
      </c>
      <c r="F5" s="33" t="s">
        <v>122</v>
      </c>
      <c r="G5" s="33" t="s">
        <v>68</v>
      </c>
      <c r="H5" s="39" t="s">
        <v>123</v>
      </c>
      <c r="I5" s="1" t="s">
        <v>124</v>
      </c>
      <c r="J5" s="1" t="s">
        <v>123</v>
      </c>
      <c r="K5" s="1" t="s">
        <v>125</v>
      </c>
      <c r="L5" s="1" t="s">
        <v>126</v>
      </c>
      <c r="M5" s="30" t="s">
        <v>127</v>
      </c>
      <c r="N5" s="42" t="s">
        <v>128</v>
      </c>
      <c r="O5" s="43" t="s">
        <v>22</v>
      </c>
      <c r="P5" s="47" t="s">
        <v>17</v>
      </c>
      <c r="Q5" s="1" t="s">
        <v>129</v>
      </c>
      <c r="R5" s="48" t="s">
        <v>130</v>
      </c>
      <c r="S5" t="s">
        <v>131</v>
      </c>
    </row>
    <row r="6" spans="1:19" ht="15" customHeight="1" x14ac:dyDescent="0.25">
      <c r="D6" s="29" t="s">
        <v>132</v>
      </c>
      <c r="E6" s="31" t="s">
        <v>133</v>
      </c>
      <c r="F6" s="33" t="s">
        <v>134</v>
      </c>
      <c r="G6" s="33" t="s">
        <v>69</v>
      </c>
      <c r="H6" s="39" t="s">
        <v>123</v>
      </c>
      <c r="I6" s="1" t="s">
        <v>135</v>
      </c>
      <c r="J6" s="1" t="s">
        <v>123</v>
      </c>
      <c r="K6" s="1" t="s">
        <v>136</v>
      </c>
      <c r="L6" s="1" t="s">
        <v>123</v>
      </c>
      <c r="M6" s="30" t="s">
        <v>137</v>
      </c>
      <c r="N6" s="43" t="s">
        <v>138</v>
      </c>
      <c r="O6" s="43" t="s">
        <v>50</v>
      </c>
      <c r="P6" s="46" t="s">
        <v>10</v>
      </c>
      <c r="Q6" s="1" t="s">
        <v>139</v>
      </c>
      <c r="R6" s="48" t="s">
        <v>140</v>
      </c>
      <c r="S6" t="s">
        <v>141</v>
      </c>
    </row>
    <row r="7" spans="1:19" ht="15.75" customHeight="1" x14ac:dyDescent="0.25">
      <c r="E7" s="31" t="s">
        <v>142</v>
      </c>
      <c r="F7" s="33" t="s">
        <v>143</v>
      </c>
      <c r="G7" s="33" t="s">
        <v>70</v>
      </c>
      <c r="H7" s="39" t="s">
        <v>123</v>
      </c>
      <c r="I7" s="1"/>
      <c r="J7" s="1" t="s">
        <v>123</v>
      </c>
      <c r="K7" s="1"/>
      <c r="L7" s="1"/>
      <c r="M7" s="30" t="s">
        <v>144</v>
      </c>
      <c r="N7" s="45" t="s">
        <v>145</v>
      </c>
      <c r="O7" s="43"/>
      <c r="P7" s="46" t="s">
        <v>11</v>
      </c>
      <c r="Q7" s="1" t="s">
        <v>146</v>
      </c>
      <c r="R7" s="48" t="s">
        <v>147</v>
      </c>
      <c r="S7" s="96" t="s">
        <v>140</v>
      </c>
    </row>
    <row r="8" spans="1:19" ht="15" customHeight="1" x14ac:dyDescent="0.25">
      <c r="E8" s="31" t="s">
        <v>148</v>
      </c>
      <c r="F8" s="33" t="s">
        <v>149</v>
      </c>
      <c r="G8" s="21" t="s">
        <v>123</v>
      </c>
      <c r="H8" s="12" t="s">
        <v>123</v>
      </c>
      <c r="J8" t="s">
        <v>123</v>
      </c>
      <c r="N8" s="44" t="s">
        <v>150</v>
      </c>
      <c r="P8" s="47" t="s">
        <v>12</v>
      </c>
      <c r="Q8" s="1" t="s">
        <v>151</v>
      </c>
      <c r="R8" s="48" t="s">
        <v>90</v>
      </c>
      <c r="S8" s="96" t="s">
        <v>152</v>
      </c>
    </row>
    <row r="9" spans="1:19" ht="15" customHeight="1" x14ac:dyDescent="0.25">
      <c r="E9" s="31" t="s">
        <v>153</v>
      </c>
      <c r="F9" s="33" t="s">
        <v>154</v>
      </c>
      <c r="G9" s="21" t="s">
        <v>123</v>
      </c>
      <c r="H9" s="12" t="s">
        <v>123</v>
      </c>
      <c r="J9" t="s">
        <v>123</v>
      </c>
      <c r="N9" s="44" t="s">
        <v>155</v>
      </c>
      <c r="P9" s="46" t="s">
        <v>18</v>
      </c>
      <c r="Q9" s="1" t="s">
        <v>156</v>
      </c>
      <c r="R9" s="95" t="s">
        <v>157</v>
      </c>
      <c r="S9" s="96" t="s">
        <v>118</v>
      </c>
    </row>
    <row r="10" spans="1:19" ht="15" customHeight="1" x14ac:dyDescent="0.25">
      <c r="E10" s="31" t="s">
        <v>158</v>
      </c>
      <c r="F10" s="33" t="s">
        <v>159</v>
      </c>
      <c r="H10" s="12" t="s">
        <v>123</v>
      </c>
      <c r="J10" t="s">
        <v>123</v>
      </c>
      <c r="N10" s="44" t="s">
        <v>160</v>
      </c>
      <c r="P10" s="46" t="s">
        <v>19</v>
      </c>
      <c r="Q10" s="1" t="s">
        <v>161</v>
      </c>
      <c r="R10" s="48" t="s">
        <v>152</v>
      </c>
      <c r="S10" s="96" t="s">
        <v>147</v>
      </c>
    </row>
    <row r="11" spans="1:19" ht="15" customHeight="1" x14ac:dyDescent="0.25">
      <c r="E11" s="31" t="s">
        <v>162</v>
      </c>
      <c r="F11" s="33" t="s">
        <v>163</v>
      </c>
      <c r="H11" s="12" t="s">
        <v>123</v>
      </c>
      <c r="J11" t="s">
        <v>123</v>
      </c>
      <c r="M11" s="14"/>
      <c r="N11" s="42" t="s">
        <v>164</v>
      </c>
      <c r="P11" s="46" t="s">
        <v>20</v>
      </c>
      <c r="Q11" s="1" t="s">
        <v>165</v>
      </c>
      <c r="R11" s="48" t="s">
        <v>166</v>
      </c>
      <c r="S11" s="96" t="s">
        <v>105</v>
      </c>
    </row>
    <row r="12" spans="1:19" ht="15" customHeight="1" x14ac:dyDescent="0.25">
      <c r="E12" s="31" t="s">
        <v>167</v>
      </c>
      <c r="F12" s="33" t="s">
        <v>168</v>
      </c>
      <c r="H12" s="12" t="s">
        <v>123</v>
      </c>
      <c r="J12" t="s">
        <v>123</v>
      </c>
      <c r="M12" s="13"/>
      <c r="N12" s="44" t="s">
        <v>169</v>
      </c>
      <c r="P12" s="46" t="s">
        <v>21</v>
      </c>
      <c r="Q12" s="1" t="s">
        <v>170</v>
      </c>
      <c r="R12" s="48" t="s">
        <v>171</v>
      </c>
      <c r="S12" s="96" t="s">
        <v>166</v>
      </c>
    </row>
    <row r="13" spans="1:19" ht="15.75" customHeight="1" x14ac:dyDescent="0.25">
      <c r="E13" s="54" t="s">
        <v>172</v>
      </c>
      <c r="F13" s="33" t="s">
        <v>173</v>
      </c>
      <c r="H13" s="12" t="s">
        <v>123</v>
      </c>
      <c r="J13" t="s">
        <v>123</v>
      </c>
      <c r="N13" s="44" t="s">
        <v>174</v>
      </c>
      <c r="P13" s="46" t="s">
        <v>22</v>
      </c>
      <c r="Q13" s="1" t="s">
        <v>175</v>
      </c>
      <c r="R13" s="48" t="s">
        <v>176</v>
      </c>
      <c r="S13" s="96" t="s">
        <v>130</v>
      </c>
    </row>
    <row r="14" spans="1:19" ht="15" customHeight="1" x14ac:dyDescent="0.25">
      <c r="F14" s="33" t="s">
        <v>177</v>
      </c>
      <c r="N14" s="44" t="s">
        <v>178</v>
      </c>
      <c r="O14" s="12" t="s">
        <v>123</v>
      </c>
      <c r="P14" s="46" t="s">
        <v>23</v>
      </c>
      <c r="Q14" s="1" t="s">
        <v>179</v>
      </c>
      <c r="R14" s="56" t="s">
        <v>123</v>
      </c>
      <c r="S14" s="96" t="s">
        <v>171</v>
      </c>
    </row>
    <row r="15" spans="1:19" ht="15" customHeight="1" x14ac:dyDescent="0.25">
      <c r="F15" s="33" t="s">
        <v>180</v>
      </c>
      <c r="L15" s="15"/>
      <c r="M15" s="15"/>
      <c r="N15" s="44" t="s">
        <v>181</v>
      </c>
      <c r="O15" s="12" t="s">
        <v>123</v>
      </c>
      <c r="P15" s="46" t="s">
        <v>24</v>
      </c>
      <c r="Q15" s="1" t="s">
        <v>182</v>
      </c>
      <c r="R15" s="56" t="s">
        <v>123</v>
      </c>
      <c r="S15" s="96" t="s">
        <v>89</v>
      </c>
    </row>
    <row r="16" spans="1:19" ht="15" customHeight="1" x14ac:dyDescent="0.25">
      <c r="F16" s="33" t="s">
        <v>183</v>
      </c>
      <c r="M16" s="13"/>
      <c r="N16" s="44" t="s">
        <v>184</v>
      </c>
      <c r="P16" s="46" t="s">
        <v>26</v>
      </c>
      <c r="Q16" s="1" t="s">
        <v>185</v>
      </c>
      <c r="R16" s="56" t="s">
        <v>123</v>
      </c>
      <c r="S16" s="96" t="s">
        <v>176</v>
      </c>
    </row>
    <row r="17" spans="6:18" ht="15.75" customHeight="1" x14ac:dyDescent="0.25">
      <c r="F17" s="33" t="s">
        <v>186</v>
      </c>
      <c r="N17" s="44" t="s">
        <v>187</v>
      </c>
      <c r="P17" s="46" t="s">
        <v>25</v>
      </c>
      <c r="Q17" s="1" t="s">
        <v>188</v>
      </c>
      <c r="R17" t="s">
        <v>123</v>
      </c>
    </row>
    <row r="18" spans="6:18" ht="15" customHeight="1" x14ac:dyDescent="0.25">
      <c r="F18" s="33" t="s">
        <v>189</v>
      </c>
      <c r="N18" s="44" t="s">
        <v>190</v>
      </c>
      <c r="P18" s="46" t="s">
        <v>27</v>
      </c>
      <c r="Q18" s="1" t="s">
        <v>191</v>
      </c>
      <c r="R18" t="s">
        <v>123</v>
      </c>
    </row>
    <row r="19" spans="6:18" ht="15" customHeight="1" x14ac:dyDescent="0.25">
      <c r="F19" s="33" t="s">
        <v>192</v>
      </c>
      <c r="N19" s="44" t="s">
        <v>193</v>
      </c>
      <c r="P19" s="46" t="s">
        <v>4</v>
      </c>
      <c r="Q19" s="1" t="s">
        <v>194</v>
      </c>
      <c r="R19" t="s">
        <v>123</v>
      </c>
    </row>
    <row r="20" spans="6:18" ht="15" customHeight="1" x14ac:dyDescent="0.25">
      <c r="F20" s="33" t="s">
        <v>195</v>
      </c>
      <c r="P20" s="47" t="s">
        <v>5</v>
      </c>
      <c r="Q20" s="1" t="s">
        <v>196</v>
      </c>
      <c r="R20" t="s">
        <v>123</v>
      </c>
    </row>
    <row r="21" spans="6:18" ht="15" customHeight="1" x14ac:dyDescent="0.25">
      <c r="F21" s="33" t="s">
        <v>197</v>
      </c>
      <c r="K21" s="15"/>
      <c r="L21" s="15"/>
      <c r="M21" s="15"/>
      <c r="P21" s="47" t="s">
        <v>6</v>
      </c>
      <c r="Q21" s="1" t="s">
        <v>198</v>
      </c>
      <c r="R21" t="s">
        <v>123</v>
      </c>
    </row>
    <row r="22" spans="6:18" ht="15" customHeight="1" x14ac:dyDescent="0.25">
      <c r="F22" s="33" t="s">
        <v>199</v>
      </c>
      <c r="P22" s="3" t="s">
        <v>7</v>
      </c>
      <c r="Q22" t="s">
        <v>123</v>
      </c>
      <c r="R22" t="s">
        <v>123</v>
      </c>
    </row>
    <row r="23" spans="6:18" ht="15.75" customHeight="1" x14ac:dyDescent="0.25">
      <c r="F23" s="33" t="s">
        <v>200</v>
      </c>
      <c r="P23" s="6" t="s">
        <v>8</v>
      </c>
      <c r="Q23" t="s">
        <v>123</v>
      </c>
    </row>
    <row r="24" spans="6:18" ht="15" customHeight="1" x14ac:dyDescent="0.25">
      <c r="F24" s="33" t="s">
        <v>201</v>
      </c>
      <c r="P24" s="5" t="s">
        <v>9</v>
      </c>
      <c r="Q24" t="s">
        <v>123</v>
      </c>
    </row>
    <row r="25" spans="6:18" ht="15" customHeight="1" x14ac:dyDescent="0.25">
      <c r="F25" s="33" t="s">
        <v>202</v>
      </c>
      <c r="Q25" t="s">
        <v>123</v>
      </c>
    </row>
    <row r="26" spans="6:18" ht="15" customHeight="1" x14ac:dyDescent="0.25">
      <c r="F26" s="33" t="s">
        <v>203</v>
      </c>
      <c r="J26" s="15"/>
      <c r="K26" s="15"/>
      <c r="L26" s="15"/>
      <c r="M26" s="15"/>
      <c r="Q26" t="s">
        <v>123</v>
      </c>
    </row>
    <row r="27" spans="6:18" ht="15" customHeight="1" x14ac:dyDescent="0.25"/>
    <row r="28" spans="6:18" ht="15.75" customHeight="1" x14ac:dyDescent="0.25"/>
    <row r="29" spans="6:18" ht="15" customHeight="1" x14ac:dyDescent="0.25"/>
  </sheetData>
  <autoFilter ref="A1:S74" xr:uid="{00000000-0009-0000-0000-000007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M66"/>
  <sheetViews>
    <sheetView topLeftCell="A23" workbookViewId="0">
      <selection activeCell="A23" sqref="A23"/>
    </sheetView>
  </sheetViews>
  <sheetFormatPr baseColWidth="10" defaultColWidth="11.42578125" defaultRowHeight="15" x14ac:dyDescent="0.25"/>
  <sheetData>
    <row r="1" spans="1:12" ht="18.75" customHeight="1" x14ac:dyDescent="0.25">
      <c r="A1" s="428" t="s">
        <v>204</v>
      </c>
      <c r="B1" s="429"/>
      <c r="C1" s="429"/>
      <c r="D1" s="429"/>
      <c r="E1" s="429"/>
      <c r="F1" s="429"/>
      <c r="G1" s="429"/>
      <c r="H1" s="429"/>
      <c r="I1" s="429"/>
      <c r="J1" s="429"/>
      <c r="K1" s="429"/>
      <c r="L1" s="449" t="s">
        <v>33</v>
      </c>
    </row>
    <row r="2" spans="1:12" ht="15" customHeight="1" x14ac:dyDescent="0.25">
      <c r="A2" s="430"/>
      <c r="B2" s="431"/>
      <c r="C2" s="431"/>
      <c r="D2" s="431"/>
      <c r="E2" s="431"/>
      <c r="F2" s="431"/>
      <c r="G2" s="431"/>
      <c r="H2" s="431"/>
      <c r="I2" s="431"/>
      <c r="J2" s="431"/>
      <c r="K2" s="431"/>
      <c r="L2" s="450"/>
    </row>
    <row r="3" spans="1:12" ht="15" customHeight="1" x14ac:dyDescent="0.25">
      <c r="A3" s="430"/>
      <c r="B3" s="431"/>
      <c r="C3" s="431"/>
      <c r="D3" s="431"/>
      <c r="E3" s="431"/>
      <c r="F3" s="431"/>
      <c r="G3" s="431"/>
      <c r="H3" s="431"/>
      <c r="I3" s="431"/>
      <c r="J3" s="431"/>
      <c r="K3" s="431"/>
      <c r="L3" s="450"/>
    </row>
    <row r="4" spans="1:12" ht="15" customHeight="1" x14ac:dyDescent="0.25">
      <c r="A4" s="430"/>
      <c r="B4" s="431"/>
      <c r="C4" s="431"/>
      <c r="D4" s="431"/>
      <c r="E4" s="431"/>
      <c r="F4" s="431"/>
      <c r="G4" s="431"/>
      <c r="H4" s="431"/>
      <c r="I4" s="431"/>
      <c r="J4" s="431"/>
      <c r="K4" s="431"/>
      <c r="L4" s="450"/>
    </row>
    <row r="5" spans="1:12" ht="15" customHeight="1" x14ac:dyDescent="0.25">
      <c r="A5" s="432"/>
      <c r="B5" s="433"/>
      <c r="C5" s="433"/>
      <c r="D5" s="433"/>
      <c r="E5" s="433"/>
      <c r="F5" s="433"/>
      <c r="G5" s="433"/>
      <c r="H5" s="433"/>
      <c r="I5" s="433"/>
      <c r="J5" s="433"/>
      <c r="K5" s="433"/>
      <c r="L5" s="451"/>
    </row>
    <row r="7" spans="1:12" ht="15" customHeight="1" x14ac:dyDescent="0.25">
      <c r="A7" s="434" t="s">
        <v>205</v>
      </c>
      <c r="B7" s="435"/>
      <c r="C7" s="435"/>
      <c r="D7" s="435"/>
      <c r="E7" s="435"/>
      <c r="F7" s="435"/>
      <c r="G7" s="435"/>
      <c r="H7" s="435"/>
      <c r="I7" s="435"/>
      <c r="J7" s="435"/>
      <c r="K7" s="435"/>
      <c r="L7" s="436"/>
    </row>
    <row r="8" spans="1:12" x14ac:dyDescent="0.25">
      <c r="A8" s="437"/>
      <c r="B8" s="438"/>
      <c r="C8" s="438"/>
      <c r="D8" s="438"/>
      <c r="E8" s="438"/>
      <c r="F8" s="438"/>
      <c r="G8" s="438"/>
      <c r="H8" s="438"/>
      <c r="I8" s="438"/>
      <c r="J8" s="438"/>
      <c r="K8" s="438"/>
      <c r="L8" s="439"/>
    </row>
    <row r="9" spans="1:12" x14ac:dyDescent="0.25">
      <c r="A9" s="437"/>
      <c r="B9" s="438"/>
      <c r="C9" s="438"/>
      <c r="D9" s="438"/>
      <c r="E9" s="438"/>
      <c r="F9" s="438"/>
      <c r="G9" s="438"/>
      <c r="H9" s="438"/>
      <c r="I9" s="438"/>
      <c r="J9" s="438"/>
      <c r="K9" s="438"/>
      <c r="L9" s="439"/>
    </row>
    <row r="10" spans="1:12" x14ac:dyDescent="0.25">
      <c r="A10" s="440"/>
      <c r="B10" s="441"/>
      <c r="C10" s="441"/>
      <c r="D10" s="441"/>
      <c r="E10" s="441"/>
      <c r="F10" s="441"/>
      <c r="G10" s="441"/>
      <c r="H10" s="441"/>
      <c r="I10" s="441"/>
      <c r="J10" s="441"/>
      <c r="K10" s="441"/>
      <c r="L10" s="442"/>
    </row>
    <row r="11" spans="1:12" ht="15" customHeight="1" x14ac:dyDescent="0.25">
      <c r="A11" s="434" t="s">
        <v>206</v>
      </c>
      <c r="B11" s="435"/>
      <c r="C11" s="435"/>
      <c r="D11" s="435"/>
      <c r="E11" s="435"/>
      <c r="F11" s="435"/>
      <c r="G11" s="435"/>
      <c r="H11" s="435"/>
      <c r="I11" s="435"/>
      <c r="J11" s="435"/>
      <c r="K11" s="435"/>
      <c r="L11" s="436"/>
    </row>
    <row r="12" spans="1:12" x14ac:dyDescent="0.25">
      <c r="A12" s="437"/>
      <c r="B12" s="438"/>
      <c r="C12" s="438"/>
      <c r="D12" s="438"/>
      <c r="E12" s="438"/>
      <c r="F12" s="438"/>
      <c r="G12" s="438"/>
      <c r="H12" s="438"/>
      <c r="I12" s="438"/>
      <c r="J12" s="438"/>
      <c r="K12" s="438"/>
      <c r="L12" s="439"/>
    </row>
    <row r="13" spans="1:12" x14ac:dyDescent="0.25">
      <c r="A13" s="437"/>
      <c r="B13" s="438"/>
      <c r="C13" s="438"/>
      <c r="D13" s="438"/>
      <c r="E13" s="438"/>
      <c r="F13" s="438"/>
      <c r="G13" s="438"/>
      <c r="H13" s="438"/>
      <c r="I13" s="438"/>
      <c r="J13" s="438"/>
      <c r="K13" s="438"/>
      <c r="L13" s="439"/>
    </row>
    <row r="14" spans="1:12" x14ac:dyDescent="0.25">
      <c r="A14" s="440"/>
      <c r="B14" s="441"/>
      <c r="C14" s="441"/>
      <c r="D14" s="441"/>
      <c r="E14" s="441"/>
      <c r="F14" s="441"/>
      <c r="G14" s="441"/>
      <c r="H14" s="441"/>
      <c r="I14" s="441"/>
      <c r="J14" s="441"/>
      <c r="K14" s="441"/>
      <c r="L14" s="442"/>
    </row>
    <row r="15" spans="1:12" x14ac:dyDescent="0.25">
      <c r="A15" s="10"/>
      <c r="B15" s="10"/>
      <c r="C15" s="10"/>
      <c r="D15" s="10"/>
      <c r="E15" s="10"/>
      <c r="F15" s="10"/>
      <c r="G15" s="10"/>
      <c r="H15" s="10"/>
      <c r="I15" s="10"/>
      <c r="J15" s="10"/>
      <c r="K15" s="10"/>
      <c r="L15" s="10"/>
    </row>
    <row r="16" spans="1:12" ht="15.75" x14ac:dyDescent="0.25">
      <c r="A16" s="476" t="s">
        <v>207</v>
      </c>
      <c r="B16" s="476"/>
      <c r="C16" s="476"/>
      <c r="D16" s="476"/>
      <c r="E16" s="476"/>
      <c r="F16" s="476"/>
      <c r="G16" s="476"/>
      <c r="H16" s="476"/>
      <c r="I16" s="476"/>
      <c r="J16" s="476"/>
      <c r="K16" s="476"/>
      <c r="L16" s="476"/>
    </row>
    <row r="17" spans="1:13" x14ac:dyDescent="0.25">
      <c r="A17" s="11"/>
      <c r="B17" s="11"/>
      <c r="C17" s="11"/>
      <c r="D17" s="11"/>
      <c r="E17" s="11"/>
      <c r="F17" s="11"/>
      <c r="G17" s="11"/>
      <c r="H17" s="11"/>
      <c r="I17" s="11"/>
      <c r="J17" s="11"/>
      <c r="K17" s="11"/>
    </row>
    <row r="18" spans="1:13" ht="15.75" x14ac:dyDescent="0.25">
      <c r="A18" s="443" t="s">
        <v>208</v>
      </c>
      <c r="B18" s="444"/>
      <c r="C18" s="444"/>
      <c r="D18" s="444"/>
      <c r="E18" s="444"/>
      <c r="F18" s="444"/>
      <c r="G18" s="444"/>
      <c r="H18" s="444"/>
      <c r="I18" s="444"/>
      <c r="J18" s="444"/>
      <c r="K18" s="444"/>
      <c r="L18" s="445"/>
    </row>
    <row r="19" spans="1:13" ht="42.75" customHeight="1" x14ac:dyDescent="0.25">
      <c r="A19" s="455" t="s">
        <v>209</v>
      </c>
      <c r="B19" s="456"/>
      <c r="C19" s="456"/>
      <c r="D19" s="456"/>
      <c r="E19" s="456"/>
      <c r="F19" s="456"/>
      <c r="G19" s="456"/>
      <c r="H19" s="456"/>
      <c r="I19" s="456"/>
      <c r="J19" s="456"/>
      <c r="K19" s="456"/>
      <c r="L19" s="457"/>
      <c r="M19" s="13"/>
    </row>
    <row r="20" spans="1:13" x14ac:dyDescent="0.25">
      <c r="A20" s="22" t="s">
        <v>210</v>
      </c>
      <c r="B20" s="23"/>
      <c r="C20" s="23"/>
      <c r="D20" s="23"/>
      <c r="E20" s="23"/>
      <c r="F20" s="23"/>
      <c r="G20" s="23"/>
      <c r="H20" s="23"/>
      <c r="I20" s="23"/>
      <c r="J20" s="23"/>
      <c r="K20" s="23"/>
      <c r="L20" s="24"/>
    </row>
    <row r="21" spans="1:13" ht="30" customHeight="1" x14ac:dyDescent="0.25">
      <c r="A21" s="458" t="s">
        <v>81</v>
      </c>
      <c r="B21" s="459"/>
      <c r="C21" s="459"/>
      <c r="D21" s="459"/>
      <c r="E21" s="459"/>
      <c r="F21" s="459"/>
      <c r="G21" s="459"/>
      <c r="H21" s="459"/>
      <c r="I21" s="459"/>
      <c r="J21" s="459"/>
      <c r="K21" s="459"/>
      <c r="L21" s="460"/>
    </row>
    <row r="22" spans="1:13" ht="36.75" customHeight="1" x14ac:dyDescent="0.25">
      <c r="A22" s="458" t="s">
        <v>97</v>
      </c>
      <c r="B22" s="459"/>
      <c r="C22" s="459"/>
      <c r="D22" s="459"/>
      <c r="E22" s="459"/>
      <c r="F22" s="459"/>
      <c r="G22" s="459"/>
      <c r="H22" s="459"/>
      <c r="I22" s="459"/>
      <c r="J22" s="459"/>
      <c r="K22" s="459"/>
      <c r="L22" s="460"/>
    </row>
    <row r="23" spans="1:13" ht="30.75" customHeight="1" x14ac:dyDescent="0.25">
      <c r="A23" s="461" t="s">
        <v>110</v>
      </c>
      <c r="B23" s="462"/>
      <c r="C23" s="462"/>
      <c r="D23" s="462"/>
      <c r="E23" s="462"/>
      <c r="F23" s="462"/>
      <c r="G23" s="462"/>
      <c r="H23" s="462"/>
      <c r="I23" s="462"/>
      <c r="J23" s="462"/>
      <c r="K23" s="462"/>
      <c r="L23" s="463"/>
    </row>
    <row r="25" spans="1:13" ht="15.75" x14ac:dyDescent="0.25">
      <c r="A25" s="464" t="s">
        <v>211</v>
      </c>
      <c r="B25" s="465"/>
      <c r="C25" s="465"/>
      <c r="D25" s="465"/>
      <c r="E25" s="465"/>
      <c r="F25" s="465"/>
      <c r="G25" s="465"/>
      <c r="H25" s="465"/>
      <c r="I25" s="465"/>
      <c r="J25" s="465"/>
      <c r="K25" s="465"/>
      <c r="L25" s="466"/>
    </row>
    <row r="26" spans="1:13" ht="33" customHeight="1" x14ac:dyDescent="0.25">
      <c r="A26" s="477" t="s">
        <v>212</v>
      </c>
      <c r="B26" s="478"/>
      <c r="C26" s="478"/>
      <c r="D26" s="478"/>
      <c r="E26" s="478"/>
      <c r="F26" s="478"/>
      <c r="G26" s="478"/>
      <c r="H26" s="478"/>
      <c r="I26" s="478"/>
      <c r="J26" s="478"/>
      <c r="K26" s="478"/>
      <c r="L26" s="479"/>
    </row>
    <row r="27" spans="1:13" x14ac:dyDescent="0.25">
      <c r="A27" s="25" t="s">
        <v>213</v>
      </c>
      <c r="B27" s="26"/>
      <c r="C27" s="26"/>
      <c r="D27" s="26"/>
      <c r="E27" s="26"/>
      <c r="F27" s="26"/>
      <c r="G27" s="26"/>
      <c r="H27" s="26"/>
      <c r="I27" s="26"/>
      <c r="J27" s="26"/>
      <c r="K27" s="26"/>
      <c r="L27" s="27"/>
    </row>
    <row r="28" spans="1:13" ht="37.5" customHeight="1" x14ac:dyDescent="0.25">
      <c r="A28" s="480" t="s">
        <v>82</v>
      </c>
      <c r="B28" s="481"/>
      <c r="C28" s="481"/>
      <c r="D28" s="481"/>
      <c r="E28" s="481"/>
      <c r="F28" s="481"/>
      <c r="G28" s="481"/>
      <c r="H28" s="481"/>
      <c r="I28" s="481"/>
      <c r="J28" s="481"/>
      <c r="K28" s="481"/>
      <c r="L28" s="482"/>
    </row>
    <row r="29" spans="1:13" ht="15.75" customHeight="1" x14ac:dyDescent="0.25">
      <c r="A29" s="473" t="s">
        <v>98</v>
      </c>
      <c r="B29" s="474"/>
      <c r="C29" s="474"/>
      <c r="D29" s="474"/>
      <c r="E29" s="474"/>
      <c r="F29" s="474"/>
      <c r="G29" s="474"/>
      <c r="H29" s="474"/>
      <c r="I29" s="474"/>
      <c r="J29" s="474"/>
      <c r="K29" s="474"/>
      <c r="L29" s="475"/>
    </row>
    <row r="30" spans="1:13" ht="27.75" customHeight="1" x14ac:dyDescent="0.25">
      <c r="A30" s="446" t="s">
        <v>111</v>
      </c>
      <c r="B30" s="447"/>
      <c r="C30" s="447"/>
      <c r="D30" s="447"/>
      <c r="E30" s="447"/>
      <c r="F30" s="447"/>
      <c r="G30" s="447"/>
      <c r="H30" s="447"/>
      <c r="I30" s="447"/>
      <c r="J30" s="447"/>
      <c r="K30" s="447"/>
      <c r="L30" s="448"/>
    </row>
    <row r="31" spans="1:13" ht="30.75" customHeight="1" x14ac:dyDescent="0.25">
      <c r="A31" s="446" t="s">
        <v>124</v>
      </c>
      <c r="B31" s="447"/>
      <c r="C31" s="447"/>
      <c r="D31" s="447"/>
      <c r="E31" s="447"/>
      <c r="F31" s="447"/>
      <c r="G31" s="447"/>
      <c r="H31" s="447"/>
      <c r="I31" s="447"/>
      <c r="J31" s="447"/>
      <c r="K31" s="447"/>
      <c r="L31" s="448"/>
    </row>
    <row r="32" spans="1:13" ht="27" customHeight="1" x14ac:dyDescent="0.25">
      <c r="A32" s="452" t="s">
        <v>135</v>
      </c>
      <c r="B32" s="453"/>
      <c r="C32" s="453"/>
      <c r="D32" s="453"/>
      <c r="E32" s="453"/>
      <c r="F32" s="453"/>
      <c r="G32" s="453"/>
      <c r="H32" s="453"/>
      <c r="I32" s="453"/>
      <c r="J32" s="453"/>
      <c r="K32" s="453"/>
      <c r="L32" s="454"/>
    </row>
    <row r="34" spans="1:12" ht="15.75" x14ac:dyDescent="0.25">
      <c r="A34" s="443" t="s">
        <v>214</v>
      </c>
      <c r="B34" s="444"/>
      <c r="C34" s="444"/>
      <c r="D34" s="444"/>
      <c r="E34" s="444"/>
      <c r="F34" s="444"/>
      <c r="G34" s="444"/>
      <c r="H34" s="444"/>
      <c r="I34" s="444"/>
      <c r="J34" s="444"/>
      <c r="K34" s="444"/>
      <c r="L34" s="445"/>
    </row>
    <row r="35" spans="1:12" ht="39.75" customHeight="1" x14ac:dyDescent="0.25">
      <c r="A35" s="455" t="s">
        <v>215</v>
      </c>
      <c r="B35" s="456"/>
      <c r="C35" s="456"/>
      <c r="D35" s="456"/>
      <c r="E35" s="456"/>
      <c r="F35" s="456"/>
      <c r="G35" s="456"/>
      <c r="H35" s="456"/>
      <c r="I35" s="456"/>
      <c r="J35" s="456"/>
      <c r="K35" s="456"/>
      <c r="L35" s="457"/>
    </row>
    <row r="36" spans="1:12" x14ac:dyDescent="0.25">
      <c r="A36" s="22" t="s">
        <v>213</v>
      </c>
      <c r="B36" s="23"/>
      <c r="C36" s="23"/>
      <c r="D36" s="23"/>
      <c r="E36" s="23"/>
      <c r="F36" s="23"/>
      <c r="G36" s="23"/>
      <c r="H36" s="23"/>
      <c r="I36" s="23"/>
      <c r="J36" s="23"/>
      <c r="K36" s="23"/>
      <c r="L36" s="24"/>
    </row>
    <row r="37" spans="1:12" ht="19.5" customHeight="1" x14ac:dyDescent="0.25">
      <c r="A37" s="461" t="s">
        <v>83</v>
      </c>
      <c r="B37" s="462"/>
      <c r="C37" s="462"/>
      <c r="D37" s="462"/>
      <c r="E37" s="462"/>
      <c r="F37" s="462"/>
      <c r="G37" s="462"/>
      <c r="H37" s="462"/>
      <c r="I37" s="462"/>
      <c r="J37" s="462"/>
      <c r="K37" s="462"/>
      <c r="L37" s="463"/>
    </row>
    <row r="38" spans="1:12" ht="28.5" customHeight="1" x14ac:dyDescent="0.25">
      <c r="A38" s="461" t="s">
        <v>99</v>
      </c>
      <c r="B38" s="462"/>
      <c r="C38" s="462"/>
      <c r="D38" s="462"/>
      <c r="E38" s="462"/>
      <c r="F38" s="462"/>
      <c r="G38" s="462"/>
      <c r="H38" s="462"/>
      <c r="I38" s="462"/>
      <c r="J38" s="462"/>
      <c r="K38" s="462"/>
      <c r="L38" s="463"/>
    </row>
    <row r="39" spans="1:12" ht="20.25" customHeight="1" x14ac:dyDescent="0.25">
      <c r="A39" s="461" t="s">
        <v>112</v>
      </c>
      <c r="B39" s="462"/>
      <c r="C39" s="462"/>
      <c r="D39" s="462"/>
      <c r="E39" s="462"/>
      <c r="F39" s="462"/>
      <c r="G39" s="462"/>
      <c r="H39" s="462"/>
      <c r="I39" s="462"/>
      <c r="J39" s="462"/>
      <c r="K39" s="462"/>
      <c r="L39" s="463"/>
    </row>
    <row r="41" spans="1:12" ht="15.75" x14ac:dyDescent="0.25">
      <c r="A41" s="467" t="s">
        <v>216</v>
      </c>
      <c r="B41" s="468"/>
      <c r="C41" s="468"/>
      <c r="D41" s="468"/>
      <c r="E41" s="468"/>
      <c r="F41" s="468"/>
      <c r="G41" s="468"/>
      <c r="H41" s="468"/>
      <c r="I41" s="468"/>
      <c r="J41" s="468"/>
      <c r="K41" s="468"/>
      <c r="L41" s="469"/>
    </row>
    <row r="42" spans="1:12" ht="35.25" customHeight="1" x14ac:dyDescent="0.25">
      <c r="A42" s="477" t="s">
        <v>217</v>
      </c>
      <c r="B42" s="478"/>
      <c r="C42" s="478"/>
      <c r="D42" s="478"/>
      <c r="E42" s="478"/>
      <c r="F42" s="478"/>
      <c r="G42" s="478"/>
      <c r="H42" s="478"/>
      <c r="I42" s="478"/>
      <c r="J42" s="478"/>
      <c r="K42" s="478"/>
      <c r="L42" s="479"/>
    </row>
    <row r="43" spans="1:12" x14ac:dyDescent="0.25">
      <c r="A43" s="25" t="s">
        <v>213</v>
      </c>
      <c r="B43" s="26"/>
      <c r="C43" s="26"/>
      <c r="D43" s="26"/>
      <c r="E43" s="26"/>
      <c r="F43" s="26"/>
      <c r="G43" s="26"/>
      <c r="H43" s="26"/>
      <c r="I43" s="26"/>
      <c r="J43" s="26"/>
      <c r="K43" s="26"/>
      <c r="L43" s="27"/>
    </row>
    <row r="44" spans="1:12" ht="36" customHeight="1" x14ac:dyDescent="0.25">
      <c r="A44" s="446" t="s">
        <v>84</v>
      </c>
      <c r="B44" s="447"/>
      <c r="C44" s="447"/>
      <c r="D44" s="447"/>
      <c r="E44" s="447"/>
      <c r="F44" s="447"/>
      <c r="G44" s="447"/>
      <c r="H44" s="447"/>
      <c r="I44" s="447"/>
      <c r="J44" s="447"/>
      <c r="K44" s="447"/>
      <c r="L44" s="448"/>
    </row>
    <row r="45" spans="1:12" x14ac:dyDescent="0.25">
      <c r="A45" s="473" t="s">
        <v>100</v>
      </c>
      <c r="B45" s="474"/>
      <c r="C45" s="474"/>
      <c r="D45" s="474"/>
      <c r="E45" s="474"/>
      <c r="F45" s="474"/>
      <c r="G45" s="474"/>
      <c r="H45" s="474"/>
      <c r="I45" s="474"/>
      <c r="J45" s="474"/>
      <c r="K45" s="474"/>
      <c r="L45" s="475"/>
    </row>
    <row r="46" spans="1:12" x14ac:dyDescent="0.25">
      <c r="A46" s="473" t="s">
        <v>113</v>
      </c>
      <c r="B46" s="474"/>
      <c r="C46" s="474"/>
      <c r="D46" s="474"/>
      <c r="E46" s="474"/>
      <c r="F46" s="474"/>
      <c r="G46" s="474"/>
      <c r="H46" s="474"/>
      <c r="I46" s="474"/>
      <c r="J46" s="474"/>
      <c r="K46" s="474"/>
      <c r="L46" s="475"/>
    </row>
    <row r="47" spans="1:12" ht="21.75" customHeight="1" x14ac:dyDescent="0.25">
      <c r="A47" s="473" t="s">
        <v>125</v>
      </c>
      <c r="B47" s="474"/>
      <c r="C47" s="474"/>
      <c r="D47" s="474"/>
      <c r="E47" s="474"/>
      <c r="F47" s="474"/>
      <c r="G47" s="474"/>
      <c r="H47" s="474"/>
      <c r="I47" s="474"/>
      <c r="J47" s="474"/>
      <c r="K47" s="474"/>
      <c r="L47" s="475"/>
    </row>
    <row r="48" spans="1:12" ht="29.25" customHeight="1" x14ac:dyDescent="0.25">
      <c r="A48" s="452" t="s">
        <v>136</v>
      </c>
      <c r="B48" s="453"/>
      <c r="C48" s="453"/>
      <c r="D48" s="453"/>
      <c r="E48" s="453"/>
      <c r="F48" s="453"/>
      <c r="G48" s="453"/>
      <c r="H48" s="453"/>
      <c r="I48" s="453"/>
      <c r="J48" s="453"/>
      <c r="K48" s="453"/>
      <c r="L48" s="454"/>
    </row>
    <row r="50" spans="1:12" ht="15.75" x14ac:dyDescent="0.25">
      <c r="A50" s="470" t="s">
        <v>218</v>
      </c>
      <c r="B50" s="471"/>
      <c r="C50" s="471"/>
      <c r="D50" s="471"/>
      <c r="E50" s="471"/>
      <c r="F50" s="471"/>
      <c r="G50" s="471"/>
      <c r="H50" s="471"/>
      <c r="I50" s="471"/>
      <c r="J50" s="471"/>
      <c r="K50" s="471"/>
      <c r="L50" s="472"/>
    </row>
    <row r="51" spans="1:12" ht="34.5" customHeight="1" x14ac:dyDescent="0.25">
      <c r="A51" s="455" t="s">
        <v>219</v>
      </c>
      <c r="B51" s="456"/>
      <c r="C51" s="456"/>
      <c r="D51" s="456"/>
      <c r="E51" s="456"/>
      <c r="F51" s="456"/>
      <c r="G51" s="456"/>
      <c r="H51" s="456"/>
      <c r="I51" s="456"/>
      <c r="J51" s="456"/>
      <c r="K51" s="456"/>
      <c r="L51" s="457"/>
    </row>
    <row r="52" spans="1:12" x14ac:dyDescent="0.25">
      <c r="A52" s="22" t="s">
        <v>213</v>
      </c>
      <c r="B52" s="23"/>
      <c r="C52" s="23"/>
      <c r="D52" s="23"/>
      <c r="E52" s="23"/>
      <c r="F52" s="23"/>
      <c r="G52" s="23"/>
      <c r="H52" s="23"/>
      <c r="I52" s="23"/>
      <c r="J52" s="23"/>
      <c r="K52" s="23"/>
      <c r="L52" s="24"/>
    </row>
    <row r="53" spans="1:12" ht="27" customHeight="1" x14ac:dyDescent="0.25">
      <c r="A53" s="458" t="s">
        <v>85</v>
      </c>
      <c r="B53" s="459"/>
      <c r="C53" s="459"/>
      <c r="D53" s="459"/>
      <c r="E53" s="459"/>
      <c r="F53" s="459"/>
      <c r="G53" s="459"/>
      <c r="H53" s="459"/>
      <c r="I53" s="459"/>
      <c r="J53" s="459"/>
      <c r="K53" s="459"/>
      <c r="L53" s="460"/>
    </row>
    <row r="54" spans="1:12" ht="25.5" customHeight="1" x14ac:dyDescent="0.25">
      <c r="A54" s="458" t="s">
        <v>101</v>
      </c>
      <c r="B54" s="459"/>
      <c r="C54" s="459"/>
      <c r="D54" s="459"/>
      <c r="E54" s="459"/>
      <c r="F54" s="459"/>
      <c r="G54" s="459"/>
      <c r="H54" s="459"/>
      <c r="I54" s="459"/>
      <c r="J54" s="459"/>
      <c r="K54" s="459"/>
      <c r="L54" s="460"/>
    </row>
    <row r="55" spans="1:12" ht="31.5" customHeight="1" x14ac:dyDescent="0.25">
      <c r="A55" s="458" t="s">
        <v>114</v>
      </c>
      <c r="B55" s="459"/>
      <c r="C55" s="459"/>
      <c r="D55" s="459"/>
      <c r="E55" s="459"/>
      <c r="F55" s="459"/>
      <c r="G55" s="459"/>
      <c r="H55" s="459"/>
      <c r="I55" s="459"/>
      <c r="J55" s="459"/>
      <c r="K55" s="459"/>
      <c r="L55" s="460"/>
    </row>
    <row r="56" spans="1:12" ht="30" customHeight="1" x14ac:dyDescent="0.25">
      <c r="A56" s="458" t="s">
        <v>126</v>
      </c>
      <c r="B56" s="459"/>
      <c r="C56" s="459"/>
      <c r="D56" s="459"/>
      <c r="E56" s="459"/>
      <c r="F56" s="459"/>
      <c r="G56" s="459"/>
      <c r="H56" s="459"/>
      <c r="I56" s="459"/>
      <c r="J56" s="459"/>
      <c r="K56" s="459"/>
      <c r="L56" s="460"/>
    </row>
    <row r="58" spans="1:12" ht="15.75" x14ac:dyDescent="0.25">
      <c r="A58" s="467" t="s">
        <v>220</v>
      </c>
      <c r="B58" s="468"/>
      <c r="C58" s="468"/>
      <c r="D58" s="468"/>
      <c r="E58" s="468"/>
      <c r="F58" s="468"/>
      <c r="G58" s="468"/>
      <c r="H58" s="468"/>
      <c r="I58" s="468"/>
      <c r="J58" s="468"/>
      <c r="K58" s="468"/>
      <c r="L58" s="469"/>
    </row>
    <row r="59" spans="1:12" ht="29.25" customHeight="1" x14ac:dyDescent="0.25">
      <c r="A59" s="477" t="s">
        <v>221</v>
      </c>
      <c r="B59" s="478"/>
      <c r="C59" s="478"/>
      <c r="D59" s="478"/>
      <c r="E59" s="478"/>
      <c r="F59" s="478"/>
      <c r="G59" s="478"/>
      <c r="H59" s="478"/>
      <c r="I59" s="478"/>
      <c r="J59" s="478"/>
      <c r="K59" s="478"/>
      <c r="L59" s="479"/>
    </row>
    <row r="60" spans="1:12" x14ac:dyDescent="0.25">
      <c r="A60" s="25" t="s">
        <v>210</v>
      </c>
      <c r="B60" s="26"/>
      <c r="C60" s="26"/>
      <c r="D60" s="26"/>
      <c r="E60" s="26"/>
      <c r="F60" s="26"/>
      <c r="G60" s="26"/>
      <c r="H60" s="26"/>
      <c r="I60" s="26"/>
      <c r="J60" s="26"/>
      <c r="K60" s="26"/>
      <c r="L60" s="27"/>
    </row>
    <row r="61" spans="1:12" ht="28.5" customHeight="1" x14ac:dyDescent="0.25">
      <c r="A61" s="446" t="s">
        <v>86</v>
      </c>
      <c r="B61" s="447"/>
      <c r="C61" s="447"/>
      <c r="D61" s="447"/>
      <c r="E61" s="447"/>
      <c r="F61" s="447"/>
      <c r="G61" s="447"/>
      <c r="H61" s="447"/>
      <c r="I61" s="447"/>
      <c r="J61" s="447"/>
      <c r="K61" s="447"/>
      <c r="L61" s="448"/>
    </row>
    <row r="62" spans="1:12" ht="28.5" customHeight="1" x14ac:dyDescent="0.25">
      <c r="A62" s="446" t="s">
        <v>102</v>
      </c>
      <c r="B62" s="447"/>
      <c r="C62" s="447"/>
      <c r="D62" s="447"/>
      <c r="E62" s="447"/>
      <c r="F62" s="447"/>
      <c r="G62" s="447"/>
      <c r="H62" s="447"/>
      <c r="I62" s="447"/>
      <c r="J62" s="447"/>
      <c r="K62" s="447"/>
      <c r="L62" s="448"/>
    </row>
    <row r="63" spans="1:12" ht="30" customHeight="1" x14ac:dyDescent="0.25">
      <c r="A63" s="446" t="s">
        <v>222</v>
      </c>
      <c r="B63" s="447"/>
      <c r="C63" s="447"/>
      <c r="D63" s="447"/>
      <c r="E63" s="447"/>
      <c r="F63" s="447"/>
      <c r="G63" s="447"/>
      <c r="H63" s="447"/>
      <c r="I63" s="447"/>
      <c r="J63" s="447"/>
      <c r="K63" s="447"/>
      <c r="L63" s="448"/>
    </row>
    <row r="64" spans="1:12" ht="27" customHeight="1" x14ac:dyDescent="0.25">
      <c r="A64" s="446" t="s">
        <v>127</v>
      </c>
      <c r="B64" s="447"/>
      <c r="C64" s="447"/>
      <c r="D64" s="447"/>
      <c r="E64" s="447"/>
      <c r="F64" s="447"/>
      <c r="G64" s="447"/>
      <c r="H64" s="447"/>
      <c r="I64" s="447"/>
      <c r="J64" s="447"/>
      <c r="K64" s="447"/>
      <c r="L64" s="448"/>
    </row>
    <row r="65" spans="1:12" ht="31.5" customHeight="1" x14ac:dyDescent="0.25">
      <c r="A65" s="446" t="s">
        <v>137</v>
      </c>
      <c r="B65" s="447"/>
      <c r="C65" s="447"/>
      <c r="D65" s="447"/>
      <c r="E65" s="447"/>
      <c r="F65" s="447"/>
      <c r="G65" s="447"/>
      <c r="H65" s="447"/>
      <c r="I65" s="447"/>
      <c r="J65" s="447"/>
      <c r="K65" s="447"/>
      <c r="L65" s="448"/>
    </row>
    <row r="66" spans="1:12" ht="33.75" customHeight="1" x14ac:dyDescent="0.25">
      <c r="A66" s="452" t="s">
        <v>144</v>
      </c>
      <c r="B66" s="453"/>
      <c r="C66" s="453"/>
      <c r="D66" s="453"/>
      <c r="E66" s="453"/>
      <c r="F66" s="453"/>
      <c r="G66" s="453"/>
      <c r="H66" s="453"/>
      <c r="I66" s="453"/>
      <c r="J66" s="453"/>
      <c r="K66" s="453"/>
      <c r="L66" s="454"/>
    </row>
  </sheetData>
  <mergeCells count="43">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32:L32"/>
    <mergeCell ref="A19:L19"/>
    <mergeCell ref="A21:L21"/>
    <mergeCell ref="A22:L22"/>
    <mergeCell ref="A23:L23"/>
    <mergeCell ref="A25:L25"/>
    <mergeCell ref="A1:K5"/>
    <mergeCell ref="A7:L10"/>
    <mergeCell ref="A11:L14"/>
    <mergeCell ref="A18:L18"/>
    <mergeCell ref="A31:L31"/>
    <mergeCell ref="L1:L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66"/>
  </sheetPr>
  <dimension ref="A1:BB153"/>
  <sheetViews>
    <sheetView showGridLines="0" tabSelected="1" zoomScale="55" zoomScaleNormal="55" workbookViewId="0">
      <pane xSplit="11" ySplit="6" topLeftCell="T7" activePane="bottomRight" state="frozen"/>
      <selection pane="topRight"/>
      <selection pane="bottomLeft"/>
      <selection pane="bottomRight" activeCell="E8" sqref="E8"/>
    </sheetView>
  </sheetViews>
  <sheetFormatPr baseColWidth="10" defaultColWidth="10.7109375" defaultRowHeight="15" x14ac:dyDescent="0.25"/>
  <cols>
    <col min="1" max="1" width="8.28515625" style="62" customWidth="1"/>
    <col min="2" max="2" width="39.28515625" style="149" customWidth="1"/>
    <col min="3" max="3" width="39.28515625" style="62" customWidth="1"/>
    <col min="4" max="4" width="30.7109375" style="62" customWidth="1"/>
    <col min="5" max="5" width="26" style="62" customWidth="1"/>
    <col min="6" max="6" width="26" style="62" hidden="1" customWidth="1"/>
    <col min="7" max="7" width="35.140625" style="62" hidden="1" customWidth="1"/>
    <col min="8" max="8" width="21" style="62" hidden="1" customWidth="1"/>
    <col min="9" max="9" width="15.5703125" style="62" hidden="1" customWidth="1"/>
    <col min="10" max="10" width="25.85546875" style="62" hidden="1" customWidth="1"/>
    <col min="11" max="11" width="51" style="74" customWidth="1"/>
    <col min="12" max="12" width="17" style="75" customWidth="1"/>
    <col min="13" max="13" width="28.42578125" style="62" customWidth="1"/>
    <col min="14" max="14" width="34.7109375" style="62" customWidth="1"/>
    <col min="15" max="15" width="19.85546875" style="62" customWidth="1"/>
    <col min="16" max="16" width="16.42578125" style="62" customWidth="1"/>
    <col min="17" max="17" width="15.28515625" style="62" customWidth="1"/>
    <col min="18" max="19" width="16.140625" style="62" customWidth="1"/>
    <col min="20" max="20" width="44.7109375" style="62" customWidth="1"/>
    <col min="21" max="21" width="16.140625" style="62" customWidth="1"/>
    <col min="22" max="22" width="19.7109375" style="62" customWidth="1"/>
    <col min="23" max="26" width="18.85546875" style="62" customWidth="1"/>
    <col min="27" max="27" width="20.5703125" style="62" customWidth="1"/>
    <col min="28" max="28" width="117.28515625" style="62" hidden="1" customWidth="1"/>
    <col min="29" max="29" width="26" style="62" hidden="1" customWidth="1"/>
    <col min="30" max="30" width="19.7109375" style="62" hidden="1" customWidth="1"/>
    <col min="31" max="31" width="26.42578125" style="62" hidden="1" customWidth="1"/>
    <col min="32" max="32" width="66.140625" style="62" hidden="1" customWidth="1"/>
    <col min="33" max="33" width="19.7109375" style="75" customWidth="1"/>
    <col min="34" max="34" width="61.28515625" style="149" hidden="1" customWidth="1"/>
    <col min="35" max="35" width="32.7109375" style="62" hidden="1" customWidth="1"/>
    <col min="36" max="36" width="31.85546875" style="62" hidden="1" customWidth="1"/>
    <col min="37" max="37" width="18.28515625" style="62" hidden="1" customWidth="1"/>
    <col min="38" max="38" width="51.7109375" style="62" hidden="1" customWidth="1"/>
    <col min="39" max="39" width="26" style="62" customWidth="1"/>
    <col min="40" max="40" width="74" style="184" customWidth="1"/>
    <col min="41" max="41" width="30.42578125" style="62" customWidth="1"/>
    <col min="42" max="42" width="21.140625" style="62" customWidth="1"/>
    <col min="43" max="43" width="19.7109375" style="62" customWidth="1"/>
    <col min="44" max="44" width="60.42578125" style="184" customWidth="1"/>
    <col min="45" max="45" width="19.7109375" style="62" hidden="1" customWidth="1"/>
    <col min="46" max="46" width="34" style="62" hidden="1" customWidth="1"/>
    <col min="47" max="49" width="19.7109375" style="62" hidden="1" customWidth="1"/>
    <col min="50" max="50" width="34" style="62" hidden="1" customWidth="1"/>
    <col min="51" max="51" width="20.85546875" style="62" customWidth="1"/>
    <col min="52" max="53" width="25.7109375" style="62" customWidth="1"/>
    <col min="54" max="54" width="38.42578125" style="75" hidden="1" customWidth="1"/>
    <col min="55" max="16384" width="10.7109375" style="75"/>
  </cols>
  <sheetData>
    <row r="1" spans="1:54" ht="35.25" customHeight="1" x14ac:dyDescent="0.25">
      <c r="A1" s="93"/>
      <c r="B1" s="145"/>
      <c r="C1" s="491" t="s">
        <v>223</v>
      </c>
      <c r="D1" s="491"/>
      <c r="E1" s="491"/>
      <c r="F1" s="491"/>
      <c r="G1" s="491"/>
      <c r="H1" s="491"/>
      <c r="I1" s="491"/>
      <c r="J1" s="491"/>
      <c r="K1" s="491"/>
      <c r="L1" s="142"/>
      <c r="M1" s="499" t="s">
        <v>224</v>
      </c>
      <c r="N1" s="92"/>
      <c r="O1" s="92"/>
      <c r="P1" s="92"/>
      <c r="Q1" s="92"/>
      <c r="R1" s="75"/>
      <c r="S1" s="75"/>
      <c r="T1" s="57"/>
      <c r="U1" s="58"/>
      <c r="V1" s="58"/>
      <c r="W1" s="58"/>
      <c r="X1" s="58"/>
      <c r="Y1" s="58"/>
      <c r="Z1" s="58"/>
      <c r="AA1" s="150"/>
      <c r="AB1" s="150"/>
      <c r="AC1" s="150"/>
      <c r="AD1" s="150"/>
      <c r="AE1" s="150"/>
      <c r="AF1" s="150"/>
      <c r="AG1" s="150"/>
      <c r="AH1" s="314"/>
      <c r="AI1" s="150"/>
      <c r="AJ1" s="150"/>
      <c r="AK1" s="150"/>
      <c r="AL1" s="150"/>
      <c r="AM1" s="150"/>
      <c r="AN1" s="327"/>
      <c r="AO1" s="150"/>
      <c r="AP1" s="150"/>
      <c r="AQ1" s="150"/>
      <c r="AR1" s="327"/>
      <c r="AS1" s="150"/>
      <c r="AT1" s="150"/>
      <c r="AU1" s="150"/>
      <c r="AV1" s="150"/>
      <c r="AW1" s="150"/>
      <c r="AX1" s="150"/>
      <c r="AY1" s="58"/>
      <c r="AZ1" s="109"/>
      <c r="BA1" s="109"/>
      <c r="BB1" s="150"/>
    </row>
    <row r="2" spans="1:54" ht="35.25" customHeight="1" x14ac:dyDescent="0.25">
      <c r="A2" s="93"/>
      <c r="B2" s="145"/>
      <c r="C2" s="97"/>
      <c r="D2" s="97"/>
      <c r="E2" s="97"/>
      <c r="F2" s="94"/>
      <c r="G2" s="94"/>
      <c r="H2" s="94"/>
      <c r="I2" s="94"/>
      <c r="J2" s="94"/>
      <c r="K2" s="94"/>
      <c r="M2" s="500"/>
      <c r="N2" s="94"/>
      <c r="O2" s="94"/>
      <c r="P2" s="94"/>
      <c r="Q2" s="94"/>
      <c r="R2" s="94"/>
      <c r="S2" s="94"/>
      <c r="T2" s="94"/>
      <c r="U2" s="94"/>
      <c r="V2" s="94"/>
      <c r="W2" s="94"/>
      <c r="X2" s="94"/>
      <c r="Y2" s="94"/>
      <c r="Z2" s="94"/>
      <c r="AA2" s="151"/>
      <c r="AB2" s="151"/>
      <c r="AC2" s="151"/>
      <c r="AD2" s="151"/>
      <c r="AE2" s="151"/>
      <c r="AF2" s="151"/>
      <c r="AG2" s="150"/>
      <c r="AH2" s="315"/>
      <c r="AI2" s="151"/>
      <c r="AJ2" s="151"/>
      <c r="AK2" s="151"/>
      <c r="AL2" s="151"/>
      <c r="AM2" s="151"/>
      <c r="AN2" s="328"/>
      <c r="AO2" s="151"/>
      <c r="AP2" s="151"/>
      <c r="AQ2" s="151"/>
      <c r="AR2" s="328"/>
      <c r="AS2" s="151"/>
      <c r="AT2" s="151"/>
      <c r="AU2" s="151"/>
      <c r="AV2" s="151"/>
      <c r="AW2" s="151"/>
      <c r="AX2" s="151"/>
      <c r="AY2" s="138"/>
      <c r="AZ2" s="139"/>
      <c r="BA2" s="139"/>
      <c r="BB2" s="139"/>
    </row>
    <row r="3" spans="1:54" ht="12" customHeight="1" x14ac:dyDescent="0.25">
      <c r="A3" s="63"/>
      <c r="B3" s="146"/>
      <c r="C3" s="64"/>
      <c r="D3" s="64"/>
      <c r="E3" s="70"/>
      <c r="F3" s="64"/>
      <c r="G3" s="64"/>
      <c r="H3" s="64"/>
      <c r="I3" s="64"/>
      <c r="J3" s="64"/>
      <c r="K3" s="64"/>
      <c r="L3" s="101"/>
      <c r="M3" s="64"/>
      <c r="N3" s="64"/>
      <c r="O3" s="64"/>
      <c r="P3" s="64"/>
      <c r="Q3" s="64"/>
      <c r="R3" s="64"/>
      <c r="S3" s="64"/>
      <c r="T3" s="64"/>
      <c r="U3" s="64"/>
      <c r="V3" s="65"/>
      <c r="W3" s="492" t="s">
        <v>225</v>
      </c>
      <c r="X3" s="493"/>
      <c r="Y3" s="493"/>
      <c r="Z3" s="494"/>
      <c r="AA3" s="152"/>
      <c r="AB3" s="153"/>
      <c r="AC3" s="153"/>
      <c r="AD3" s="153"/>
      <c r="AE3" s="153"/>
      <c r="AF3" s="153"/>
      <c r="AG3" s="163"/>
      <c r="AH3" s="316"/>
      <c r="AI3" s="153"/>
      <c r="AJ3" s="153"/>
      <c r="AK3" s="153"/>
      <c r="AL3" s="153"/>
      <c r="AM3" s="153"/>
      <c r="AN3" s="329"/>
      <c r="AO3" s="153"/>
      <c r="AP3" s="153"/>
      <c r="AQ3" s="153"/>
      <c r="AR3" s="329"/>
      <c r="AS3" s="153"/>
      <c r="AT3" s="153"/>
      <c r="AU3" s="153"/>
      <c r="AV3" s="153"/>
      <c r="AW3" s="153"/>
      <c r="AX3" s="153"/>
      <c r="AY3" s="140"/>
      <c r="AZ3" s="75"/>
      <c r="BA3" s="75"/>
    </row>
    <row r="4" spans="1:54" ht="28.5" customHeight="1" x14ac:dyDescent="0.25">
      <c r="A4" s="87"/>
      <c r="B4" s="147"/>
      <c r="C4" s="88"/>
      <c r="D4" s="88"/>
      <c r="E4" s="89"/>
      <c r="F4" s="88"/>
      <c r="G4" s="88"/>
      <c r="H4" s="88"/>
      <c r="I4" s="88"/>
      <c r="J4" s="88"/>
      <c r="K4" s="88"/>
      <c r="L4" s="102"/>
      <c r="M4" s="88"/>
      <c r="N4" s="88"/>
      <c r="O4" s="88"/>
      <c r="P4" s="88"/>
      <c r="Q4" s="88"/>
      <c r="R4" s="88"/>
      <c r="S4" s="88"/>
      <c r="T4" s="88"/>
      <c r="U4" s="88"/>
      <c r="V4" s="90"/>
      <c r="W4" s="495"/>
      <c r="X4" s="496"/>
      <c r="Y4" s="496"/>
      <c r="Z4" s="496"/>
      <c r="AA4" s="154"/>
      <c r="AB4" s="155"/>
      <c r="AC4" s="155"/>
      <c r="AD4" s="155"/>
      <c r="AE4" s="155"/>
      <c r="AF4" s="156"/>
      <c r="AG4" s="164"/>
      <c r="AH4" s="317"/>
      <c r="AI4" s="162"/>
      <c r="AJ4" s="162"/>
      <c r="AK4" s="162"/>
      <c r="AL4" s="186"/>
      <c r="AM4" s="154" t="s">
        <v>226</v>
      </c>
      <c r="AN4" s="330"/>
      <c r="AO4" s="155"/>
      <c r="AP4" s="155"/>
      <c r="AQ4" s="155"/>
      <c r="AR4" s="373"/>
      <c r="AS4" s="154" t="s">
        <v>227</v>
      </c>
      <c r="AT4" s="155"/>
      <c r="AU4" s="155"/>
      <c r="AV4" s="155"/>
      <c r="AW4" s="155"/>
      <c r="AX4" s="156"/>
      <c r="AY4" s="140"/>
      <c r="AZ4" s="75"/>
      <c r="BA4" s="75"/>
    </row>
    <row r="5" spans="1:54" ht="30" customHeight="1" x14ac:dyDescent="0.25">
      <c r="A5" s="66"/>
      <c r="B5" s="148"/>
      <c r="C5" s="67"/>
      <c r="D5" s="67"/>
      <c r="E5" s="71"/>
      <c r="F5" s="67"/>
      <c r="G5" s="67"/>
      <c r="H5" s="67"/>
      <c r="I5" s="67"/>
      <c r="J5" s="67"/>
      <c r="K5" s="67"/>
      <c r="L5" s="103"/>
      <c r="M5" s="67"/>
      <c r="N5" s="67"/>
      <c r="O5" s="67"/>
      <c r="P5" s="67"/>
      <c r="Q5" s="67"/>
      <c r="R5" s="67"/>
      <c r="S5" s="67"/>
      <c r="T5" s="67"/>
      <c r="U5" s="67"/>
      <c r="V5" s="68"/>
      <c r="W5" s="497"/>
      <c r="X5" s="498"/>
      <c r="Y5" s="498"/>
      <c r="Z5" s="498"/>
      <c r="AA5" s="486" t="s">
        <v>228</v>
      </c>
      <c r="AB5" s="487"/>
      <c r="AC5" s="487"/>
      <c r="AD5" s="487"/>
      <c r="AE5" s="487"/>
      <c r="AF5" s="487"/>
      <c r="AG5" s="488" t="s">
        <v>229</v>
      </c>
      <c r="AH5" s="489"/>
      <c r="AI5" s="489"/>
      <c r="AJ5" s="489"/>
      <c r="AK5" s="489"/>
      <c r="AL5" s="490"/>
      <c r="AM5" s="483" t="s">
        <v>230</v>
      </c>
      <c r="AN5" s="484"/>
      <c r="AO5" s="484"/>
      <c r="AP5" s="484"/>
      <c r="AQ5" s="484"/>
      <c r="AR5" s="485"/>
      <c r="AS5" s="380" t="s">
        <v>231</v>
      </c>
      <c r="AT5" s="381" t="s">
        <v>232</v>
      </c>
      <c r="AU5" s="381"/>
      <c r="AV5" s="381"/>
      <c r="AW5" s="381" t="s">
        <v>233</v>
      </c>
      <c r="AX5" s="382"/>
      <c r="AY5" s="262"/>
      <c r="AZ5" s="263"/>
      <c r="BA5" s="263"/>
      <c r="BB5" s="263"/>
    </row>
    <row r="6" spans="1:54" ht="43.5" customHeight="1" x14ac:dyDescent="0.25">
      <c r="A6" s="59" t="s">
        <v>234</v>
      </c>
      <c r="B6" s="78" t="s">
        <v>235</v>
      </c>
      <c r="C6" s="76" t="s">
        <v>236</v>
      </c>
      <c r="D6" s="77" t="s">
        <v>237</v>
      </c>
      <c r="E6" s="107" t="s">
        <v>0</v>
      </c>
      <c r="F6" s="7" t="s">
        <v>238</v>
      </c>
      <c r="G6" s="7" t="s">
        <v>239</v>
      </c>
      <c r="H6" s="7" t="s">
        <v>240</v>
      </c>
      <c r="I6" s="20" t="s">
        <v>241</v>
      </c>
      <c r="J6" s="16" t="s">
        <v>242</v>
      </c>
      <c r="K6" s="8" t="s">
        <v>243</v>
      </c>
      <c r="L6" s="18" t="s">
        <v>244</v>
      </c>
      <c r="M6" s="16" t="s">
        <v>245</v>
      </c>
      <c r="N6" s="18" t="s">
        <v>246</v>
      </c>
      <c r="O6" s="17" t="s">
        <v>247</v>
      </c>
      <c r="P6" s="16" t="s">
        <v>248</v>
      </c>
      <c r="Q6" s="17" t="s">
        <v>249</v>
      </c>
      <c r="R6" s="18" t="s">
        <v>250</v>
      </c>
      <c r="S6" s="19" t="s">
        <v>251</v>
      </c>
      <c r="T6" s="19" t="s">
        <v>252</v>
      </c>
      <c r="U6" s="19" t="s">
        <v>253</v>
      </c>
      <c r="V6" s="106" t="s">
        <v>28</v>
      </c>
      <c r="W6" s="60" t="s">
        <v>254</v>
      </c>
      <c r="X6" s="60" t="s">
        <v>255</v>
      </c>
      <c r="Y6" s="60" t="s">
        <v>226</v>
      </c>
      <c r="Z6" s="61" t="s">
        <v>227</v>
      </c>
      <c r="AA6" s="157" t="s">
        <v>256</v>
      </c>
      <c r="AB6" s="158" t="s">
        <v>257</v>
      </c>
      <c r="AC6" s="158" t="s">
        <v>258</v>
      </c>
      <c r="AD6" s="158" t="s">
        <v>259</v>
      </c>
      <c r="AE6" s="158" t="s">
        <v>260</v>
      </c>
      <c r="AF6" s="165" t="s">
        <v>261</v>
      </c>
      <c r="AG6" s="353" t="s">
        <v>256</v>
      </c>
      <c r="AH6" s="318" t="s">
        <v>257</v>
      </c>
      <c r="AI6" s="158" t="s">
        <v>258</v>
      </c>
      <c r="AJ6" s="158" t="s">
        <v>259</v>
      </c>
      <c r="AK6" s="158" t="s">
        <v>260</v>
      </c>
      <c r="AL6" s="159" t="s">
        <v>261</v>
      </c>
      <c r="AM6" s="157" t="s">
        <v>256</v>
      </c>
      <c r="AN6" s="331" t="s">
        <v>257</v>
      </c>
      <c r="AO6" s="158" t="s">
        <v>258</v>
      </c>
      <c r="AP6" s="158" t="s">
        <v>259</v>
      </c>
      <c r="AQ6" s="165" t="s">
        <v>260</v>
      </c>
      <c r="AR6" s="385" t="s">
        <v>261</v>
      </c>
      <c r="AS6" s="386" t="s">
        <v>256</v>
      </c>
      <c r="AT6" s="387" t="s">
        <v>257</v>
      </c>
      <c r="AU6" s="387" t="s">
        <v>258</v>
      </c>
      <c r="AV6" s="387" t="s">
        <v>259</v>
      </c>
      <c r="AW6" s="387" t="s">
        <v>260</v>
      </c>
      <c r="AX6" s="387" t="s">
        <v>261</v>
      </c>
      <c r="AY6" s="388" t="s">
        <v>262</v>
      </c>
      <c r="AZ6" s="388" t="s">
        <v>37</v>
      </c>
      <c r="BA6" s="388" t="s">
        <v>29</v>
      </c>
      <c r="BB6" s="389" t="s">
        <v>263</v>
      </c>
    </row>
    <row r="7" spans="1:54" ht="259.5" customHeight="1" x14ac:dyDescent="0.25">
      <c r="A7" s="81">
        <v>1</v>
      </c>
      <c r="B7" s="202" t="s">
        <v>70</v>
      </c>
      <c r="C7" s="202" t="s">
        <v>264</v>
      </c>
      <c r="D7" s="202" t="s">
        <v>50</v>
      </c>
      <c r="E7" s="239" t="s">
        <v>4</v>
      </c>
      <c r="F7" s="202" t="s">
        <v>265</v>
      </c>
      <c r="G7" s="202" t="s">
        <v>90</v>
      </c>
      <c r="H7" s="202" t="s">
        <v>103</v>
      </c>
      <c r="I7" s="202" t="s">
        <v>172</v>
      </c>
      <c r="J7" s="202" t="s">
        <v>132</v>
      </c>
      <c r="K7" s="240" t="s">
        <v>266</v>
      </c>
      <c r="L7" s="200">
        <v>1</v>
      </c>
      <c r="M7" s="161" t="s">
        <v>267</v>
      </c>
      <c r="N7" s="161" t="s">
        <v>268</v>
      </c>
      <c r="O7" s="205">
        <v>1</v>
      </c>
      <c r="P7" s="202" t="s">
        <v>269</v>
      </c>
      <c r="Q7" s="202" t="s">
        <v>75</v>
      </c>
      <c r="R7" s="202" t="s">
        <v>59</v>
      </c>
      <c r="S7" s="55" t="s">
        <v>77</v>
      </c>
      <c r="T7" s="161" t="s">
        <v>270</v>
      </c>
      <c r="U7" s="55">
        <v>0</v>
      </c>
      <c r="V7" s="241">
        <v>0.08</v>
      </c>
      <c r="W7" s="161">
        <v>1</v>
      </c>
      <c r="X7" s="197">
        <v>0.35</v>
      </c>
      <c r="Y7" s="198">
        <v>0.76</v>
      </c>
      <c r="Z7" s="199">
        <v>1</v>
      </c>
      <c r="AA7" s="160"/>
      <c r="AB7" s="264" t="s">
        <v>271</v>
      </c>
      <c r="AC7" s="160" t="s">
        <v>272</v>
      </c>
      <c r="AD7" s="160" t="s">
        <v>272</v>
      </c>
      <c r="AE7" s="160" t="s">
        <v>273</v>
      </c>
      <c r="AF7" s="160" t="s">
        <v>274</v>
      </c>
      <c r="AG7" s="203">
        <v>0.35499999999999998</v>
      </c>
      <c r="AH7" s="190" t="s">
        <v>275</v>
      </c>
      <c r="AI7" s="160" t="s">
        <v>276</v>
      </c>
      <c r="AJ7" s="160" t="s">
        <v>277</v>
      </c>
      <c r="AK7" s="160" t="s">
        <v>278</v>
      </c>
      <c r="AL7" s="160" t="s">
        <v>279</v>
      </c>
      <c r="AM7" s="354">
        <v>0.59750000000000003</v>
      </c>
      <c r="AN7" s="332" t="s">
        <v>280</v>
      </c>
      <c r="AO7" s="160" t="s">
        <v>281</v>
      </c>
      <c r="AP7" s="160" t="s">
        <v>282</v>
      </c>
      <c r="AQ7" s="160" t="s">
        <v>278</v>
      </c>
      <c r="AR7" s="160" t="s">
        <v>283</v>
      </c>
      <c r="AS7" s="160"/>
      <c r="AT7" s="160"/>
      <c r="AU7" s="160"/>
      <c r="AV7" s="160"/>
      <c r="AW7" s="160"/>
      <c r="AX7" s="160"/>
      <c r="AY7" s="110">
        <f>+IF(Y7=0,"NO PROGRAMADA",AM7/Y7)</f>
        <v>0.78618421052631582</v>
      </c>
      <c r="AZ7" s="383" t="str">
        <f>+IF(AY7="NO PROGRAMADA","NO PROGRAMADA",IF(AY7=100%,INTRODUCCION!$J$10,IF(AND(AY7&lt;100%,AY7&gt;=90%),INTRODUCCION!$J$11,IF(AND(AY7&lt;90%,AY7&gt;=70%),INTRODUCCION!$J$12,IF(AY7&lt;=69%,INTRODUCCION!$J$13,IF(AY7&gt;100%,INTRODUCCION!$J$14))))))</f>
        <v>Ejecución Media</v>
      </c>
      <c r="BA7" s="384">
        <f>+IF(Y7=0,"NO PROGRAMADA",IF(AM7/Y7&gt;100%,"100%",AM7/Y7))</f>
        <v>0.78618421052631582</v>
      </c>
      <c r="BB7" s="293"/>
    </row>
    <row r="8" spans="1:54" ht="185.25" x14ac:dyDescent="0.25">
      <c r="A8" s="81">
        <v>2</v>
      </c>
      <c r="B8" s="202" t="s">
        <v>70</v>
      </c>
      <c r="C8" s="202" t="s">
        <v>264</v>
      </c>
      <c r="D8" s="202" t="s">
        <v>50</v>
      </c>
      <c r="E8" s="239" t="s">
        <v>4</v>
      </c>
      <c r="F8" s="202" t="s">
        <v>265</v>
      </c>
      <c r="G8" s="202" t="s">
        <v>90</v>
      </c>
      <c r="H8" s="202" t="s">
        <v>103</v>
      </c>
      <c r="I8" s="202" t="s">
        <v>172</v>
      </c>
      <c r="J8" s="202" t="s">
        <v>284</v>
      </c>
      <c r="K8" s="240" t="s">
        <v>285</v>
      </c>
      <c r="L8" s="200">
        <v>2</v>
      </c>
      <c r="M8" s="202" t="s">
        <v>286</v>
      </c>
      <c r="N8" s="202" t="s">
        <v>287</v>
      </c>
      <c r="O8" s="202">
        <v>1</v>
      </c>
      <c r="P8" s="202" t="s">
        <v>288</v>
      </c>
      <c r="Q8" s="202" t="s">
        <v>58</v>
      </c>
      <c r="R8" s="202" t="s">
        <v>59</v>
      </c>
      <c r="S8" s="55" t="s">
        <v>77</v>
      </c>
      <c r="T8" s="55" t="s">
        <v>289</v>
      </c>
      <c r="U8" s="55" t="s">
        <v>172</v>
      </c>
      <c r="V8" s="241">
        <v>0.08</v>
      </c>
      <c r="W8" s="200">
        <v>0</v>
      </c>
      <c r="X8" s="200">
        <v>0</v>
      </c>
      <c r="Y8" s="201">
        <v>0</v>
      </c>
      <c r="Z8" s="202">
        <v>1</v>
      </c>
      <c r="AA8" s="81"/>
      <c r="AB8" s="81" t="s">
        <v>290</v>
      </c>
      <c r="AC8" s="81"/>
      <c r="AD8" s="81"/>
      <c r="AE8" s="81" t="s">
        <v>291</v>
      </c>
      <c r="AF8" s="81" t="s">
        <v>292</v>
      </c>
      <c r="AG8" s="200"/>
      <c r="AH8" s="191"/>
      <c r="AI8" s="81"/>
      <c r="AJ8" s="81"/>
      <c r="AK8" s="81" t="s">
        <v>172</v>
      </c>
      <c r="AL8" s="81" t="s">
        <v>293</v>
      </c>
      <c r="AM8" s="218" t="s">
        <v>294</v>
      </c>
      <c r="AN8" s="271" t="s">
        <v>295</v>
      </c>
      <c r="AO8" s="81"/>
      <c r="AP8" s="81"/>
      <c r="AQ8" s="81" t="s">
        <v>294</v>
      </c>
      <c r="AR8" s="81" t="s">
        <v>292</v>
      </c>
      <c r="AS8" s="81"/>
      <c r="AT8" s="81"/>
      <c r="AU8" s="81"/>
      <c r="AV8" s="81"/>
      <c r="AW8" s="81"/>
      <c r="AX8" s="81"/>
      <c r="AY8" s="110" t="str">
        <f>+IF(Y8=0,"NO PROGRAMADA",AM8/Y8)</f>
        <v>NO PROGRAMADA</v>
      </c>
      <c r="AZ8" s="265" t="str">
        <f>+IF(AY8="NO PROGRAMADA","NO PROGRAMADA",IF(AY8=100%,INTRODUCCION!$J$10,IF(AND(AY8&lt;100%,AY8&gt;=90%),INTRODUCCION!$J$11,IF(AND(AY8&lt;90%,AY8&gt;=70%),INTRODUCCION!$J$12,IF(AY8&lt;=69%,INTRODUCCION!$J$13,IF(AY8&gt;100%,INTRODUCCION!$J$14))))))</f>
        <v>NO PROGRAMADA</v>
      </c>
      <c r="BA8" s="83" t="str">
        <f>+IF(Y8=0,"NO PROGRAMADA",IF(AM8/Y8&gt;100%,"100%",AM8/Y8))</f>
        <v>NO PROGRAMADA</v>
      </c>
      <c r="BB8" s="28"/>
    </row>
    <row r="9" spans="1:54" ht="370.5" x14ac:dyDescent="0.25">
      <c r="A9" s="81">
        <v>3</v>
      </c>
      <c r="B9" s="202" t="s">
        <v>70</v>
      </c>
      <c r="C9" s="202" t="s">
        <v>264</v>
      </c>
      <c r="D9" s="202" t="s">
        <v>50</v>
      </c>
      <c r="E9" s="239" t="s">
        <v>4</v>
      </c>
      <c r="F9" s="202" t="s">
        <v>265</v>
      </c>
      <c r="G9" s="202" t="s">
        <v>90</v>
      </c>
      <c r="H9" s="202" t="s">
        <v>103</v>
      </c>
      <c r="I9" s="202" t="s">
        <v>172</v>
      </c>
      <c r="J9" s="202" t="s">
        <v>120</v>
      </c>
      <c r="K9" s="242" t="s">
        <v>296</v>
      </c>
      <c r="L9" s="200">
        <v>3</v>
      </c>
      <c r="M9" s="202" t="s">
        <v>297</v>
      </c>
      <c r="N9" s="200" t="s">
        <v>298</v>
      </c>
      <c r="O9" s="205">
        <v>1</v>
      </c>
      <c r="P9" s="202" t="s">
        <v>299</v>
      </c>
      <c r="Q9" s="202" t="s">
        <v>75</v>
      </c>
      <c r="R9" s="202" t="s">
        <v>76</v>
      </c>
      <c r="S9" s="55" t="s">
        <v>60</v>
      </c>
      <c r="T9" s="55" t="s">
        <v>300</v>
      </c>
      <c r="U9" s="208">
        <v>1</v>
      </c>
      <c r="V9" s="241">
        <v>7.0000000000000007E-2</v>
      </c>
      <c r="W9" s="203">
        <v>1</v>
      </c>
      <c r="X9" s="203">
        <v>1</v>
      </c>
      <c r="Y9" s="204">
        <v>1</v>
      </c>
      <c r="Z9" s="205">
        <v>1</v>
      </c>
      <c r="AA9" s="214">
        <v>1</v>
      </c>
      <c r="AB9" s="266" t="s">
        <v>301</v>
      </c>
      <c r="AC9" s="81"/>
      <c r="AD9" s="81"/>
      <c r="AE9" s="81" t="s">
        <v>278</v>
      </c>
      <c r="AF9" s="266" t="s">
        <v>302</v>
      </c>
      <c r="AG9" s="203">
        <v>1</v>
      </c>
      <c r="AH9" s="189" t="s">
        <v>303</v>
      </c>
      <c r="AI9" s="81"/>
      <c r="AJ9" s="81"/>
      <c r="AK9" s="81" t="s">
        <v>278</v>
      </c>
      <c r="AL9" s="81" t="s">
        <v>304</v>
      </c>
      <c r="AM9" s="215">
        <v>1</v>
      </c>
      <c r="AN9" s="307" t="s">
        <v>305</v>
      </c>
      <c r="AO9" s="81"/>
      <c r="AP9" s="81"/>
      <c r="AQ9" s="81" t="s">
        <v>278</v>
      </c>
      <c r="AR9" s="81" t="s">
        <v>306</v>
      </c>
      <c r="AS9" s="81"/>
      <c r="AT9" s="81"/>
      <c r="AU9" s="81"/>
      <c r="AV9" s="81"/>
      <c r="AW9" s="81"/>
      <c r="AX9" s="81"/>
      <c r="AY9" s="110">
        <f t="shared" ref="AY9:AY10" si="0">+IF(Y9=0,"NO PROGRAMADA",AM9/Y9)</f>
        <v>1</v>
      </c>
      <c r="AZ9" s="265" t="str">
        <f>+IF(AY9="NO PROGRAMADA","NO PROGRAMADA",IF(AY9=100%,INTRODUCCION!$J$10,IF(AND(AY9&lt;100%,AY9&gt;=90%),INTRODUCCION!$J$11,IF(AND(AY9&lt;90%,AY9&gt;=70%),INTRODUCCION!$J$12,IF(AY9&lt;=69%,INTRODUCCION!$J$13,IF(AY9&gt;100%,INTRODUCCION!$J$14))))))</f>
        <v>Ejecución Óptima</v>
      </c>
      <c r="BA9" s="83">
        <f t="shared" ref="BA9:BA35" si="1">+IF(Y9=0,"NO PROGRAMADA",IF(AM9/Y9&gt;100%,"100%",AM9/Y9))</f>
        <v>1</v>
      </c>
      <c r="BB9" s="28"/>
    </row>
    <row r="10" spans="1:54" ht="128.25" x14ac:dyDescent="0.25">
      <c r="A10" s="81">
        <v>4</v>
      </c>
      <c r="B10" s="202" t="s">
        <v>70</v>
      </c>
      <c r="C10" s="202" t="s">
        <v>264</v>
      </c>
      <c r="D10" s="202" t="s">
        <v>50</v>
      </c>
      <c r="E10" s="239" t="s">
        <v>4</v>
      </c>
      <c r="F10" s="202" t="s">
        <v>265</v>
      </c>
      <c r="G10" s="202" t="s">
        <v>90</v>
      </c>
      <c r="H10" s="202" t="s">
        <v>103</v>
      </c>
      <c r="I10" s="202" t="s">
        <v>172</v>
      </c>
      <c r="J10" s="202" t="s">
        <v>120</v>
      </c>
      <c r="K10" s="242" t="s">
        <v>307</v>
      </c>
      <c r="L10" s="200">
        <v>4</v>
      </c>
      <c r="M10" s="202" t="s">
        <v>308</v>
      </c>
      <c r="N10" s="202" t="s">
        <v>309</v>
      </c>
      <c r="O10" s="202">
        <v>2</v>
      </c>
      <c r="P10" s="202" t="s">
        <v>310</v>
      </c>
      <c r="Q10" s="202" t="s">
        <v>58</v>
      </c>
      <c r="R10" s="202" t="s">
        <v>59</v>
      </c>
      <c r="S10" s="55" t="s">
        <v>60</v>
      </c>
      <c r="T10" s="55" t="s">
        <v>300</v>
      </c>
      <c r="U10" s="55">
        <v>2</v>
      </c>
      <c r="V10" s="241">
        <v>0.08</v>
      </c>
      <c r="W10" s="200">
        <v>1</v>
      </c>
      <c r="X10" s="200">
        <v>0</v>
      </c>
      <c r="Y10" s="201">
        <v>2</v>
      </c>
      <c r="Z10" s="202">
        <v>0</v>
      </c>
      <c r="AA10" s="81">
        <v>1</v>
      </c>
      <c r="AB10" s="81" t="s">
        <v>311</v>
      </c>
      <c r="AC10" s="81"/>
      <c r="AD10" s="81"/>
      <c r="AE10" s="81" t="s">
        <v>278</v>
      </c>
      <c r="AF10" s="81" t="s">
        <v>312</v>
      </c>
      <c r="AG10" s="200"/>
      <c r="AH10" s="189" t="s">
        <v>313</v>
      </c>
      <c r="AI10" s="81"/>
      <c r="AJ10" s="81"/>
      <c r="AK10" s="81" t="s">
        <v>172</v>
      </c>
      <c r="AL10" s="81" t="s">
        <v>314</v>
      </c>
      <c r="AM10" s="218">
        <v>2</v>
      </c>
      <c r="AN10" s="271" t="s">
        <v>315</v>
      </c>
      <c r="AO10" s="81"/>
      <c r="AP10" s="81"/>
      <c r="AQ10" s="81" t="s">
        <v>278</v>
      </c>
      <c r="AR10" s="81" t="s">
        <v>316</v>
      </c>
      <c r="AS10" s="81"/>
      <c r="AT10" s="81"/>
      <c r="AU10" s="81"/>
      <c r="AV10" s="81"/>
      <c r="AW10" s="81"/>
      <c r="AX10" s="81"/>
      <c r="AY10" s="110">
        <f t="shared" si="0"/>
        <v>1</v>
      </c>
      <c r="AZ10" s="265" t="str">
        <f>+IF(AY10="NO PROGRAMADA","NO PROGRAMADA",IF(AY10=100%,INTRODUCCION!$J$10,IF(AND(AY10&lt;100%,AY10&gt;=90%),INTRODUCCION!$J$11,IF(AND(AY10&lt;90%,AY10&gt;=70%),INTRODUCCION!$J$12,IF(AY10&lt;=69%,INTRODUCCION!$J$13,IF(AY10&gt;100%,INTRODUCCION!$J$14))))))</f>
        <v>Ejecución Óptima</v>
      </c>
      <c r="BA10" s="83">
        <f t="shared" si="1"/>
        <v>1</v>
      </c>
      <c r="BB10" s="28"/>
    </row>
    <row r="11" spans="1:54" ht="183.75" customHeight="1" x14ac:dyDescent="0.25">
      <c r="A11" s="81">
        <v>5</v>
      </c>
      <c r="B11" s="202" t="s">
        <v>70</v>
      </c>
      <c r="C11" s="202" t="s">
        <v>264</v>
      </c>
      <c r="D11" s="202" t="s">
        <v>50</v>
      </c>
      <c r="E11" s="239" t="s">
        <v>4</v>
      </c>
      <c r="F11" s="202" t="s">
        <v>265</v>
      </c>
      <c r="G11" s="202" t="s">
        <v>90</v>
      </c>
      <c r="H11" s="202" t="s">
        <v>103</v>
      </c>
      <c r="I11" s="202" t="s">
        <v>172</v>
      </c>
      <c r="J11" s="202" t="s">
        <v>78</v>
      </c>
      <c r="K11" s="242" t="s">
        <v>317</v>
      </c>
      <c r="L11" s="200">
        <v>5</v>
      </c>
      <c r="M11" s="202" t="s">
        <v>318</v>
      </c>
      <c r="N11" s="202" t="s">
        <v>319</v>
      </c>
      <c r="O11" s="202">
        <v>4</v>
      </c>
      <c r="P11" s="202" t="s">
        <v>310</v>
      </c>
      <c r="Q11" s="202" t="s">
        <v>58</v>
      </c>
      <c r="R11" s="202" t="s">
        <v>59</v>
      </c>
      <c r="S11" s="55" t="s">
        <v>77</v>
      </c>
      <c r="T11" s="55" t="s">
        <v>320</v>
      </c>
      <c r="U11" s="55">
        <v>0</v>
      </c>
      <c r="V11" s="241">
        <v>0.08</v>
      </c>
      <c r="W11" s="200">
        <v>1</v>
      </c>
      <c r="X11" s="200">
        <v>2</v>
      </c>
      <c r="Y11" s="201">
        <v>3</v>
      </c>
      <c r="Z11" s="202">
        <v>4</v>
      </c>
      <c r="AA11" s="81">
        <v>1</v>
      </c>
      <c r="AB11" s="81" t="s">
        <v>321</v>
      </c>
      <c r="AC11" s="81"/>
      <c r="AD11" s="81"/>
      <c r="AE11" s="81" t="s">
        <v>278</v>
      </c>
      <c r="AF11" s="81" t="s">
        <v>322</v>
      </c>
      <c r="AG11" s="200">
        <v>2</v>
      </c>
      <c r="AH11" s="189" t="s">
        <v>323</v>
      </c>
      <c r="AI11" s="81"/>
      <c r="AJ11" s="81"/>
      <c r="AK11" s="81" t="s">
        <v>278</v>
      </c>
      <c r="AL11" s="81" t="s">
        <v>324</v>
      </c>
      <c r="AM11" s="218">
        <v>3</v>
      </c>
      <c r="AN11" s="271" t="s">
        <v>325</v>
      </c>
      <c r="AO11" s="81"/>
      <c r="AP11" s="81"/>
      <c r="AQ11" s="81" t="s">
        <v>278</v>
      </c>
      <c r="AR11" s="81" t="s">
        <v>326</v>
      </c>
      <c r="AS11" s="81"/>
      <c r="AT11" s="81"/>
      <c r="AU11" s="81"/>
      <c r="AV11" s="81"/>
      <c r="AW11" s="81"/>
      <c r="AX11" s="81"/>
      <c r="AY11" s="110">
        <f t="shared" ref="AY11:AY32" si="2">+IF(Y11=0,"NO PROGRAMADA",AM11/Y11)</f>
        <v>1</v>
      </c>
      <c r="AZ11" s="265" t="str">
        <f>+IF(AY11="NO PROGRAMADA","NO PROGRAMADA",IF(AY11=100%,INTRODUCCION!$J$10,IF(AND(AY11&lt;100%,AY11&gt;=90%),INTRODUCCION!$J$11,IF(AND(AY11&lt;90%,AY11&gt;=70%),INTRODUCCION!$J$12,IF(AY11&lt;=69%,INTRODUCCION!$J$13,IF(AY11&gt;100%,INTRODUCCION!$J$14))))))</f>
        <v>Ejecución Óptima</v>
      </c>
      <c r="BA11" s="83">
        <f t="shared" si="1"/>
        <v>1</v>
      </c>
      <c r="BB11" s="28"/>
    </row>
    <row r="12" spans="1:54" ht="211.15" customHeight="1" x14ac:dyDescent="0.25">
      <c r="A12" s="81">
        <v>6</v>
      </c>
      <c r="B12" s="202" t="s">
        <v>70</v>
      </c>
      <c r="C12" s="202" t="s">
        <v>264</v>
      </c>
      <c r="D12" s="202" t="s">
        <v>50</v>
      </c>
      <c r="E12" s="239" t="s">
        <v>4</v>
      </c>
      <c r="F12" s="202" t="s">
        <v>146</v>
      </c>
      <c r="G12" s="202" t="s">
        <v>90</v>
      </c>
      <c r="H12" s="202" t="s">
        <v>138</v>
      </c>
      <c r="I12" s="202" t="s">
        <v>172</v>
      </c>
      <c r="J12" s="202" t="s">
        <v>132</v>
      </c>
      <c r="K12" s="240" t="s">
        <v>327</v>
      </c>
      <c r="L12" s="200">
        <v>6</v>
      </c>
      <c r="M12" s="202" t="s">
        <v>328</v>
      </c>
      <c r="N12" s="202" t="s">
        <v>329</v>
      </c>
      <c r="O12" s="202">
        <v>67</v>
      </c>
      <c r="P12" s="202" t="s">
        <v>330</v>
      </c>
      <c r="Q12" s="202" t="s">
        <v>58</v>
      </c>
      <c r="R12" s="202" t="s">
        <v>59</v>
      </c>
      <c r="S12" s="55" t="s">
        <v>60</v>
      </c>
      <c r="T12" s="55" t="s">
        <v>331</v>
      </c>
      <c r="U12" s="55">
        <v>0</v>
      </c>
      <c r="V12" s="241">
        <v>0.08</v>
      </c>
      <c r="W12" s="200">
        <v>10</v>
      </c>
      <c r="X12" s="200">
        <v>20</v>
      </c>
      <c r="Y12" s="201">
        <v>67</v>
      </c>
      <c r="Z12" s="202">
        <v>0</v>
      </c>
      <c r="AA12" s="81">
        <v>14</v>
      </c>
      <c r="AB12" s="81" t="s">
        <v>332</v>
      </c>
      <c r="AC12" s="81" t="s">
        <v>333</v>
      </c>
      <c r="AD12" s="81" t="s">
        <v>334</v>
      </c>
      <c r="AE12" s="81" t="s">
        <v>278</v>
      </c>
      <c r="AF12" s="81" t="s">
        <v>335</v>
      </c>
      <c r="AG12" s="200">
        <v>23</v>
      </c>
      <c r="AH12" s="189" t="s">
        <v>336</v>
      </c>
      <c r="AI12" s="81" t="s">
        <v>337</v>
      </c>
      <c r="AJ12" s="81" t="s">
        <v>338</v>
      </c>
      <c r="AK12" s="81" t="s">
        <v>278</v>
      </c>
      <c r="AL12" s="81" t="s">
        <v>339</v>
      </c>
      <c r="AM12" s="218">
        <v>55</v>
      </c>
      <c r="AN12" s="271" t="s">
        <v>340</v>
      </c>
      <c r="AO12" s="81" t="s">
        <v>341</v>
      </c>
      <c r="AP12" s="81" t="s">
        <v>342</v>
      </c>
      <c r="AQ12" s="81" t="s">
        <v>278</v>
      </c>
      <c r="AR12" s="81" t="s">
        <v>343</v>
      </c>
      <c r="AS12" s="81"/>
      <c r="AT12" s="81"/>
      <c r="AU12" s="81"/>
      <c r="AV12" s="81"/>
      <c r="AW12" s="81"/>
      <c r="AX12" s="81"/>
      <c r="AY12" s="110">
        <f t="shared" si="2"/>
        <v>0.82089552238805974</v>
      </c>
      <c r="AZ12" s="265" t="str">
        <f>+IF(AY12="NO PROGRAMADA","NO PROGRAMADA",IF(AY12=100%,INTRODUCCION!$J$10,IF(AND(AY12&lt;100%,AY12&gt;=90%),INTRODUCCION!$J$11,IF(AND(AY12&lt;90%,AY12&gt;=70%),INTRODUCCION!$J$12,IF(AY12&lt;=69%,INTRODUCCION!$J$13,IF(AY12&gt;100%,INTRODUCCION!$J$14))))))</f>
        <v>Ejecución Media</v>
      </c>
      <c r="BA12" s="83">
        <f t="shared" si="1"/>
        <v>0.82089552238805974</v>
      </c>
      <c r="BB12" s="28"/>
    </row>
    <row r="13" spans="1:54" ht="263.25" customHeight="1" x14ac:dyDescent="0.25">
      <c r="A13" s="81">
        <v>7</v>
      </c>
      <c r="B13" s="202" t="s">
        <v>70</v>
      </c>
      <c r="C13" s="202" t="s">
        <v>264</v>
      </c>
      <c r="D13" s="202" t="s">
        <v>50</v>
      </c>
      <c r="E13" s="239" t="s">
        <v>4</v>
      </c>
      <c r="F13" s="202" t="s">
        <v>146</v>
      </c>
      <c r="G13" s="200" t="s">
        <v>90</v>
      </c>
      <c r="H13" s="202" t="s">
        <v>103</v>
      </c>
      <c r="I13" s="202" t="s">
        <v>172</v>
      </c>
      <c r="J13" s="202" t="s">
        <v>132</v>
      </c>
      <c r="K13" s="243" t="s">
        <v>344</v>
      </c>
      <c r="L13" s="200">
        <v>7</v>
      </c>
      <c r="M13" s="55" t="s">
        <v>345</v>
      </c>
      <c r="N13" s="55" t="s">
        <v>346</v>
      </c>
      <c r="O13" s="55" t="s">
        <v>347</v>
      </c>
      <c r="P13" s="55" t="s">
        <v>348</v>
      </c>
      <c r="Q13" s="55" t="s">
        <v>349</v>
      </c>
      <c r="R13" s="202" t="s">
        <v>59</v>
      </c>
      <c r="S13" s="55" t="s">
        <v>60</v>
      </c>
      <c r="T13" s="55" t="s">
        <v>350</v>
      </c>
      <c r="U13" s="55">
        <v>0</v>
      </c>
      <c r="V13" s="241">
        <v>0.08</v>
      </c>
      <c r="W13" s="206">
        <v>0.1</v>
      </c>
      <c r="X13" s="206">
        <v>0.4</v>
      </c>
      <c r="Y13" s="207">
        <v>0.7</v>
      </c>
      <c r="Z13" s="208">
        <v>1</v>
      </c>
      <c r="AA13" s="214">
        <v>0.1</v>
      </c>
      <c r="AB13" s="271" t="s">
        <v>351</v>
      </c>
      <c r="AC13" s="160" t="s">
        <v>172</v>
      </c>
      <c r="AD13" s="160" t="s">
        <v>272</v>
      </c>
      <c r="AE13" s="81" t="s">
        <v>278</v>
      </c>
      <c r="AF13" s="267" t="s">
        <v>352</v>
      </c>
      <c r="AG13" s="206">
        <v>0.38</v>
      </c>
      <c r="AH13" s="189" t="s">
        <v>353</v>
      </c>
      <c r="AI13" s="81" t="s">
        <v>354</v>
      </c>
      <c r="AJ13" s="81" t="s">
        <v>355</v>
      </c>
      <c r="AK13" s="81" t="s">
        <v>278</v>
      </c>
      <c r="AL13" s="81" t="s">
        <v>356</v>
      </c>
      <c r="AM13" s="215">
        <v>0.7</v>
      </c>
      <c r="AN13" s="271" t="s">
        <v>357</v>
      </c>
      <c r="AO13" s="81" t="s">
        <v>358</v>
      </c>
      <c r="AP13" s="81" t="s">
        <v>359</v>
      </c>
      <c r="AQ13" s="81" t="s">
        <v>278</v>
      </c>
      <c r="AR13" s="81" t="s">
        <v>360</v>
      </c>
      <c r="AS13" s="81"/>
      <c r="AT13" s="81"/>
      <c r="AU13" s="81"/>
      <c r="AV13" s="81"/>
      <c r="AW13" s="81"/>
      <c r="AX13" s="81"/>
      <c r="AY13" s="110">
        <f t="shared" si="2"/>
        <v>1</v>
      </c>
      <c r="AZ13" s="265" t="str">
        <f>+IF(AY13="NO PROGRAMADA","NO PROGRAMADA",IF(AY13=100%,INTRODUCCION!$J$10,IF(AND(AY13&lt;100%,AY13&gt;=90%),INTRODUCCION!$J$11,IF(AND(AY13&lt;90%,AY13&gt;=70%),INTRODUCCION!$J$12,IF(AY13&lt;=69%,INTRODUCCION!$J$13,IF(AY13&gt;100%,INTRODUCCION!$J$14))))))</f>
        <v>Ejecución Óptima</v>
      </c>
      <c r="BA13" s="83">
        <f t="shared" si="1"/>
        <v>1</v>
      </c>
      <c r="BB13" s="28"/>
    </row>
    <row r="14" spans="1:54" ht="409.5" x14ac:dyDescent="0.2">
      <c r="A14" s="81">
        <v>8</v>
      </c>
      <c r="B14" s="202" t="s">
        <v>70</v>
      </c>
      <c r="C14" s="202" t="s">
        <v>264</v>
      </c>
      <c r="D14" s="202" t="s">
        <v>50</v>
      </c>
      <c r="E14" s="239" t="s">
        <v>4</v>
      </c>
      <c r="F14" s="202" t="s">
        <v>146</v>
      </c>
      <c r="G14" s="200" t="s">
        <v>90</v>
      </c>
      <c r="H14" s="202" t="s">
        <v>138</v>
      </c>
      <c r="I14" s="202" t="s">
        <v>172</v>
      </c>
      <c r="J14" s="202" t="s">
        <v>132</v>
      </c>
      <c r="K14" s="240" t="s">
        <v>361</v>
      </c>
      <c r="L14" s="200">
        <v>8</v>
      </c>
      <c r="M14" s="202" t="s">
        <v>362</v>
      </c>
      <c r="N14" s="200" t="s">
        <v>363</v>
      </c>
      <c r="O14" s="203">
        <v>0.74</v>
      </c>
      <c r="P14" s="200" t="s">
        <v>364</v>
      </c>
      <c r="Q14" s="200" t="s">
        <v>75</v>
      </c>
      <c r="R14" s="200" t="s">
        <v>59</v>
      </c>
      <c r="S14" s="55" t="s">
        <v>77</v>
      </c>
      <c r="T14" s="55" t="s">
        <v>365</v>
      </c>
      <c r="U14" s="55">
        <v>0</v>
      </c>
      <c r="V14" s="241">
        <v>0.08</v>
      </c>
      <c r="W14" s="203">
        <v>0.1</v>
      </c>
      <c r="X14" s="203">
        <v>0.2</v>
      </c>
      <c r="Y14" s="204">
        <v>0.4</v>
      </c>
      <c r="Z14" s="205">
        <v>0.74</v>
      </c>
      <c r="AA14" s="214">
        <v>0.1</v>
      </c>
      <c r="AB14" s="266" t="s">
        <v>366</v>
      </c>
      <c r="AC14" s="268" t="s">
        <v>367</v>
      </c>
      <c r="AD14" s="81"/>
      <c r="AE14" s="81" t="s">
        <v>291</v>
      </c>
      <c r="AF14" s="81" t="s">
        <v>368</v>
      </c>
      <c r="AG14" s="203">
        <v>0.2</v>
      </c>
      <c r="AH14" s="189" t="s">
        <v>369</v>
      </c>
      <c r="AI14" s="81" t="s">
        <v>370</v>
      </c>
      <c r="AJ14" s="81"/>
      <c r="AK14" s="81" t="s">
        <v>278</v>
      </c>
      <c r="AL14" s="81" t="s">
        <v>371</v>
      </c>
      <c r="AM14" s="215">
        <v>0.4</v>
      </c>
      <c r="AN14" s="271" t="s">
        <v>372</v>
      </c>
      <c r="AO14" s="81" t="s">
        <v>370</v>
      </c>
      <c r="AP14" s="81"/>
      <c r="AQ14" s="81" t="s">
        <v>278</v>
      </c>
      <c r="AR14" s="81" t="s">
        <v>373</v>
      </c>
      <c r="AS14" s="81"/>
      <c r="AT14" s="81"/>
      <c r="AU14" s="81"/>
      <c r="AV14" s="81"/>
      <c r="AW14" s="81"/>
      <c r="AX14" s="81"/>
      <c r="AY14" s="110">
        <f t="shared" si="2"/>
        <v>1</v>
      </c>
      <c r="AZ14" s="265" t="str">
        <f>+IF(AY14="NO PROGRAMADA","NO PROGRAMADA",IF(AY14=100%,INTRODUCCION!$J$10,IF(AND(AY14&lt;100%,AY14&gt;=90%),INTRODUCCION!$J$11,IF(AND(AY14&lt;90%,AY14&gt;=70%),INTRODUCCION!$J$12,IF(AY14&lt;=69%,INTRODUCCION!$J$13,IF(AY14&gt;100%,INTRODUCCION!$J$14))))))</f>
        <v>Ejecución Óptima</v>
      </c>
      <c r="BA14" s="83">
        <f t="shared" si="1"/>
        <v>1</v>
      </c>
      <c r="BB14" s="28"/>
    </row>
    <row r="15" spans="1:54" ht="142.5" x14ac:dyDescent="0.25">
      <c r="A15" s="81">
        <v>9</v>
      </c>
      <c r="B15" s="202" t="s">
        <v>70</v>
      </c>
      <c r="C15" s="202" t="s">
        <v>264</v>
      </c>
      <c r="D15" s="202" t="s">
        <v>50</v>
      </c>
      <c r="E15" s="239" t="s">
        <v>4</v>
      </c>
      <c r="F15" s="202" t="s">
        <v>265</v>
      </c>
      <c r="G15" s="200" t="s">
        <v>90</v>
      </c>
      <c r="H15" s="202" t="s">
        <v>181</v>
      </c>
      <c r="I15" s="202" t="s">
        <v>153</v>
      </c>
      <c r="J15" s="202" t="s">
        <v>93</v>
      </c>
      <c r="K15" s="240" t="s">
        <v>374</v>
      </c>
      <c r="L15" s="200">
        <v>9</v>
      </c>
      <c r="M15" s="202" t="s">
        <v>375</v>
      </c>
      <c r="N15" s="202" t="s">
        <v>376</v>
      </c>
      <c r="O15" s="202">
        <v>4</v>
      </c>
      <c r="P15" s="202" t="s">
        <v>377</v>
      </c>
      <c r="Q15" s="202" t="s">
        <v>58</v>
      </c>
      <c r="R15" s="202" t="s">
        <v>59</v>
      </c>
      <c r="S15" s="55" t="s">
        <v>60</v>
      </c>
      <c r="T15" s="55" t="s">
        <v>378</v>
      </c>
      <c r="U15" s="55">
        <v>4</v>
      </c>
      <c r="V15" s="241">
        <v>7.0000000000000007E-2</v>
      </c>
      <c r="W15" s="200">
        <v>1</v>
      </c>
      <c r="X15" s="200">
        <v>2</v>
      </c>
      <c r="Y15" s="201">
        <v>3</v>
      </c>
      <c r="Z15" s="202">
        <v>4</v>
      </c>
      <c r="AA15" s="81">
        <v>1</v>
      </c>
      <c r="AB15" s="180" t="s">
        <v>379</v>
      </c>
      <c r="AC15" s="81"/>
      <c r="AD15" s="81"/>
      <c r="AE15" s="81" t="s">
        <v>291</v>
      </c>
      <c r="AF15" s="81" t="s">
        <v>380</v>
      </c>
      <c r="AG15" s="200">
        <v>2</v>
      </c>
      <c r="AH15" s="189" t="s">
        <v>381</v>
      </c>
      <c r="AI15" s="81"/>
      <c r="AJ15" s="81"/>
      <c r="AK15" s="81" t="s">
        <v>278</v>
      </c>
      <c r="AL15" s="81" t="s">
        <v>382</v>
      </c>
      <c r="AM15" s="218">
        <v>3</v>
      </c>
      <c r="AN15" s="310" t="s">
        <v>383</v>
      </c>
      <c r="AO15" s="81"/>
      <c r="AP15" s="81"/>
      <c r="AQ15" s="81" t="s">
        <v>278</v>
      </c>
      <c r="AR15" s="81" t="s">
        <v>384</v>
      </c>
      <c r="AS15" s="81"/>
      <c r="AT15" s="81"/>
      <c r="AU15" s="81"/>
      <c r="AV15" s="81"/>
      <c r="AW15" s="81"/>
      <c r="AX15" s="81"/>
      <c r="AY15" s="110">
        <f t="shared" si="2"/>
        <v>1</v>
      </c>
      <c r="AZ15" s="265" t="str">
        <f>+IF(AY15="NO PROGRAMADA","NO PROGRAMADA",IF(AY15=100%,INTRODUCCION!$J$10,IF(AND(AY15&lt;100%,AY15&gt;=90%),INTRODUCCION!$J$11,IF(AND(AY15&lt;90%,AY15&gt;=70%),INTRODUCCION!$J$12,IF(AY15&lt;=69%,INTRODUCCION!$J$13,IF(AY15&gt;100%,INTRODUCCION!$J$14))))))</f>
        <v>Ejecución Óptima</v>
      </c>
      <c r="BA15" s="83">
        <f t="shared" si="1"/>
        <v>1</v>
      </c>
      <c r="BB15" s="28"/>
    </row>
    <row r="16" spans="1:54" ht="102" customHeight="1" x14ac:dyDescent="0.25">
      <c r="A16" s="81">
        <v>10</v>
      </c>
      <c r="B16" s="202" t="s">
        <v>70</v>
      </c>
      <c r="C16" s="202" t="s">
        <v>385</v>
      </c>
      <c r="D16" s="202" t="s">
        <v>50</v>
      </c>
      <c r="E16" s="239" t="s">
        <v>4</v>
      </c>
      <c r="F16" s="202" t="s">
        <v>265</v>
      </c>
      <c r="G16" s="200" t="s">
        <v>90</v>
      </c>
      <c r="H16" s="202" t="s">
        <v>103</v>
      </c>
      <c r="I16" s="202" t="s">
        <v>172</v>
      </c>
      <c r="J16" s="202" t="s">
        <v>132</v>
      </c>
      <c r="K16" s="243" t="s">
        <v>386</v>
      </c>
      <c r="L16" s="200">
        <v>10</v>
      </c>
      <c r="M16" s="200" t="s">
        <v>387</v>
      </c>
      <c r="N16" s="200" t="s">
        <v>388</v>
      </c>
      <c r="O16" s="200">
        <v>1</v>
      </c>
      <c r="P16" s="202" t="s">
        <v>389</v>
      </c>
      <c r="Q16" s="202" t="s">
        <v>58</v>
      </c>
      <c r="R16" s="202" t="s">
        <v>59</v>
      </c>
      <c r="S16" s="55" t="s">
        <v>77</v>
      </c>
      <c r="T16" s="55" t="s">
        <v>390</v>
      </c>
      <c r="U16" s="55">
        <v>0</v>
      </c>
      <c r="V16" s="241">
        <v>0.08</v>
      </c>
      <c r="W16" s="200">
        <v>0</v>
      </c>
      <c r="X16" s="200">
        <v>1</v>
      </c>
      <c r="Y16" s="201">
        <v>0</v>
      </c>
      <c r="Z16" s="202">
        <v>0</v>
      </c>
      <c r="AA16" s="81">
        <v>0</v>
      </c>
      <c r="AB16" s="266" t="s">
        <v>391</v>
      </c>
      <c r="AC16" s="266" t="s">
        <v>392</v>
      </c>
      <c r="AD16" s="81" t="s">
        <v>393</v>
      </c>
      <c r="AE16" s="269" t="s">
        <v>291</v>
      </c>
      <c r="AF16" s="81" t="s">
        <v>394</v>
      </c>
      <c r="AG16" s="200">
        <v>1</v>
      </c>
      <c r="AH16" s="189" t="s">
        <v>395</v>
      </c>
      <c r="AI16" s="81" t="s">
        <v>396</v>
      </c>
      <c r="AJ16" s="81" t="s">
        <v>397</v>
      </c>
      <c r="AK16" s="81" t="s">
        <v>278</v>
      </c>
      <c r="AL16" s="81" t="s">
        <v>398</v>
      </c>
      <c r="AM16" s="218" t="s">
        <v>294</v>
      </c>
      <c r="AN16" s="271" t="s">
        <v>399</v>
      </c>
      <c r="AO16" s="81" t="s">
        <v>172</v>
      </c>
      <c r="AP16" s="81" t="s">
        <v>172</v>
      </c>
      <c r="AQ16" s="81" t="s">
        <v>294</v>
      </c>
      <c r="AR16" s="81" t="s">
        <v>400</v>
      </c>
      <c r="AS16" s="81"/>
      <c r="AT16" s="81"/>
      <c r="AU16" s="81"/>
      <c r="AV16" s="81"/>
      <c r="AW16" s="81"/>
      <c r="AX16" s="81"/>
      <c r="AY16" s="110" t="str">
        <f t="shared" si="2"/>
        <v>NO PROGRAMADA</v>
      </c>
      <c r="AZ16" s="265" t="str">
        <f>+IF(AY16="NO PROGRAMADA","NO PROGRAMADA",IF(AY16=100%,INTRODUCCION!$J$10,IF(AND(AY16&lt;100%,AY16&gt;=90%),INTRODUCCION!$J$11,IF(AND(AY16&lt;90%,AY16&gt;=70%),INTRODUCCION!$J$12,IF(AY16&lt;=69%,INTRODUCCION!$J$13,IF(AY16&gt;100%,INTRODUCCION!$J$14))))))</f>
        <v>NO PROGRAMADA</v>
      </c>
      <c r="BA16" s="83" t="s">
        <v>401</v>
      </c>
      <c r="BB16" s="28"/>
    </row>
    <row r="17" spans="1:54" ht="242.25" x14ac:dyDescent="0.25">
      <c r="A17" s="81">
        <v>11</v>
      </c>
      <c r="B17" s="202" t="s">
        <v>70</v>
      </c>
      <c r="C17" s="202" t="s">
        <v>385</v>
      </c>
      <c r="D17" s="202" t="s">
        <v>50</v>
      </c>
      <c r="E17" s="239" t="s">
        <v>4</v>
      </c>
      <c r="F17" s="202" t="s">
        <v>265</v>
      </c>
      <c r="G17" s="200" t="s">
        <v>90</v>
      </c>
      <c r="H17" s="202" t="s">
        <v>193</v>
      </c>
      <c r="I17" s="202" t="s">
        <v>172</v>
      </c>
      <c r="J17" s="202" t="s">
        <v>132</v>
      </c>
      <c r="K17" s="240" t="s">
        <v>402</v>
      </c>
      <c r="L17" s="200">
        <v>11</v>
      </c>
      <c r="M17" s="202" t="s">
        <v>403</v>
      </c>
      <c r="N17" s="202" t="s">
        <v>404</v>
      </c>
      <c r="O17" s="202">
        <v>14</v>
      </c>
      <c r="P17" s="202" t="s">
        <v>299</v>
      </c>
      <c r="Q17" s="202" t="s">
        <v>58</v>
      </c>
      <c r="R17" s="202" t="s">
        <v>59</v>
      </c>
      <c r="S17" s="244" t="s">
        <v>60</v>
      </c>
      <c r="T17" s="55" t="s">
        <v>405</v>
      </c>
      <c r="U17" s="55">
        <v>0</v>
      </c>
      <c r="V17" s="241">
        <v>7.0000000000000007E-2</v>
      </c>
      <c r="W17" s="200">
        <v>4</v>
      </c>
      <c r="X17" s="200">
        <v>7</v>
      </c>
      <c r="Y17" s="201">
        <v>9</v>
      </c>
      <c r="Z17" s="202">
        <v>14</v>
      </c>
      <c r="AA17" s="81">
        <v>4</v>
      </c>
      <c r="AB17" s="270" t="s">
        <v>406</v>
      </c>
      <c r="AC17" s="81"/>
      <c r="AD17" s="81" t="s">
        <v>393</v>
      </c>
      <c r="AE17" s="81" t="s">
        <v>291</v>
      </c>
      <c r="AF17" s="81" t="s">
        <v>407</v>
      </c>
      <c r="AG17" s="81">
        <v>5</v>
      </c>
      <c r="AH17" s="189" t="s">
        <v>408</v>
      </c>
      <c r="AI17" s="81" t="s">
        <v>409</v>
      </c>
      <c r="AJ17" s="81" t="s">
        <v>410</v>
      </c>
      <c r="AK17" s="81" t="s">
        <v>278</v>
      </c>
      <c r="AL17" s="81" t="s">
        <v>411</v>
      </c>
      <c r="AM17" s="218">
        <v>9</v>
      </c>
      <c r="AN17" s="271" t="s">
        <v>412</v>
      </c>
      <c r="AO17" s="81" t="s">
        <v>413</v>
      </c>
      <c r="AP17" s="81" t="s">
        <v>172</v>
      </c>
      <c r="AQ17" s="81" t="s">
        <v>273</v>
      </c>
      <c r="AR17" s="81" t="s">
        <v>414</v>
      </c>
      <c r="AS17" s="81"/>
      <c r="AT17" s="81"/>
      <c r="AU17" s="81"/>
      <c r="AV17" s="81"/>
      <c r="AW17" s="81"/>
      <c r="AX17" s="81"/>
      <c r="AY17" s="110">
        <f t="shared" si="2"/>
        <v>1</v>
      </c>
      <c r="AZ17" s="265" t="str">
        <f>+IF(AY17="NO PROGRAMADA","NO PROGRAMADA",IF(AY17=100%,INTRODUCCION!$J$10,IF(AND(AY17&lt;100%,AY17&gt;=90%),INTRODUCCION!$J$11,IF(AND(AY17&lt;90%,AY17&gt;=70%),INTRODUCCION!$J$12,IF(AY17&lt;=69%,INTRODUCCION!$J$13,IF(AY17&gt;100%,INTRODUCCION!$J$14))))))</f>
        <v>Ejecución Óptima</v>
      </c>
      <c r="BA17" s="83">
        <f t="shared" si="1"/>
        <v>1</v>
      </c>
      <c r="BB17" s="28"/>
    </row>
    <row r="18" spans="1:54" ht="299.25" x14ac:dyDescent="0.25">
      <c r="A18" s="81">
        <v>12</v>
      </c>
      <c r="B18" s="202" t="s">
        <v>70</v>
      </c>
      <c r="C18" s="202" t="s">
        <v>264</v>
      </c>
      <c r="D18" s="202" t="s">
        <v>50</v>
      </c>
      <c r="E18" s="239" t="s">
        <v>4</v>
      </c>
      <c r="F18" s="202" t="s">
        <v>265</v>
      </c>
      <c r="G18" s="200" t="s">
        <v>90</v>
      </c>
      <c r="H18" s="202" t="s">
        <v>138</v>
      </c>
      <c r="I18" s="202" t="s">
        <v>172</v>
      </c>
      <c r="J18" s="202" t="s">
        <v>132</v>
      </c>
      <c r="K18" s="245" t="s">
        <v>415</v>
      </c>
      <c r="L18" s="200">
        <v>12</v>
      </c>
      <c r="M18" s="202" t="s">
        <v>416</v>
      </c>
      <c r="N18" s="200" t="s">
        <v>417</v>
      </c>
      <c r="O18" s="203">
        <v>1</v>
      </c>
      <c r="P18" s="200" t="s">
        <v>418</v>
      </c>
      <c r="Q18" s="200" t="s">
        <v>75</v>
      </c>
      <c r="R18" s="200" t="s">
        <v>59</v>
      </c>
      <c r="S18" s="244" t="s">
        <v>77</v>
      </c>
      <c r="T18" s="55" t="s">
        <v>419</v>
      </c>
      <c r="U18" s="55">
        <v>0</v>
      </c>
      <c r="V18" s="241">
        <v>0.08</v>
      </c>
      <c r="W18" s="203">
        <v>0.25</v>
      </c>
      <c r="X18" s="203">
        <v>0.5</v>
      </c>
      <c r="Y18" s="204">
        <v>0.75</v>
      </c>
      <c r="Z18" s="205">
        <v>1</v>
      </c>
      <c r="AA18" s="214">
        <v>0.25</v>
      </c>
      <c r="AB18" s="271" t="s">
        <v>420</v>
      </c>
      <c r="AC18" s="81" t="s">
        <v>421</v>
      </c>
      <c r="AD18" s="81" t="s">
        <v>172</v>
      </c>
      <c r="AE18" s="81" t="s">
        <v>291</v>
      </c>
      <c r="AF18" s="81" t="s">
        <v>422</v>
      </c>
      <c r="AG18" s="203">
        <v>0.5</v>
      </c>
      <c r="AH18" s="189" t="s">
        <v>423</v>
      </c>
      <c r="AI18" s="81" t="s">
        <v>421</v>
      </c>
      <c r="AJ18" s="81" t="s">
        <v>172</v>
      </c>
      <c r="AK18" s="81" t="s">
        <v>278</v>
      </c>
      <c r="AL18" s="81" t="s">
        <v>371</v>
      </c>
      <c r="AM18" s="215">
        <v>0.6</v>
      </c>
      <c r="AN18" s="300" t="s">
        <v>424</v>
      </c>
      <c r="AO18" s="300" t="s">
        <v>425</v>
      </c>
      <c r="AP18" s="300" t="s">
        <v>426</v>
      </c>
      <c r="AQ18" s="301" t="s">
        <v>278</v>
      </c>
      <c r="AR18" s="81" t="s">
        <v>427</v>
      </c>
      <c r="AS18" s="81"/>
      <c r="AT18" s="81"/>
      <c r="AU18" s="81"/>
      <c r="AV18" s="81"/>
      <c r="AW18" s="81"/>
      <c r="AX18" s="81"/>
      <c r="AY18" s="110">
        <f t="shared" si="2"/>
        <v>0.79999999999999993</v>
      </c>
      <c r="AZ18" s="265" t="str">
        <f>+IF(AY18="NO PROGRAMADA","NO PROGRAMADA",IF(AY18=100%,INTRODUCCION!$J$10,IF(AND(AY18&lt;100%,AY18&gt;=90%),INTRODUCCION!$J$11,IF(AND(AY18&lt;90%,AY18&gt;=70%),INTRODUCCION!$J$12,IF(AY18&lt;=69%,INTRODUCCION!$J$13,IF(AY18&gt;100%,INTRODUCCION!$J$14))))))</f>
        <v>Ejecución Media</v>
      </c>
      <c r="BA18" s="83">
        <f t="shared" si="1"/>
        <v>0.79999999999999993</v>
      </c>
      <c r="BB18" s="28"/>
    </row>
    <row r="19" spans="1:54" s="62" customFormat="1" ht="114" x14ac:dyDescent="0.25">
      <c r="A19" s="81">
        <v>13</v>
      </c>
      <c r="B19" s="202" t="s">
        <v>428</v>
      </c>
      <c r="C19" s="202" t="s">
        <v>429</v>
      </c>
      <c r="D19" s="202" t="s">
        <v>50</v>
      </c>
      <c r="E19" s="239" t="s">
        <v>4</v>
      </c>
      <c r="F19" s="202" t="s">
        <v>265</v>
      </c>
      <c r="G19" s="202" t="s">
        <v>90</v>
      </c>
      <c r="H19" s="202" t="s">
        <v>103</v>
      </c>
      <c r="I19" s="202" t="s">
        <v>172</v>
      </c>
      <c r="J19" s="202" t="s">
        <v>132</v>
      </c>
      <c r="K19" s="240" t="s">
        <v>430</v>
      </c>
      <c r="L19" s="200">
        <v>13</v>
      </c>
      <c r="M19" s="202" t="s">
        <v>431</v>
      </c>
      <c r="N19" s="202" t="s">
        <v>432</v>
      </c>
      <c r="O19" s="202">
        <v>1</v>
      </c>
      <c r="P19" s="202" t="s">
        <v>433</v>
      </c>
      <c r="Q19" s="202" t="s">
        <v>58</v>
      </c>
      <c r="R19" s="202" t="s">
        <v>59</v>
      </c>
      <c r="S19" s="55" t="s">
        <v>77</v>
      </c>
      <c r="T19" s="55" t="s">
        <v>434</v>
      </c>
      <c r="U19" s="55" t="s">
        <v>435</v>
      </c>
      <c r="V19" s="246">
        <v>7.0000000000000007E-2</v>
      </c>
      <c r="W19" s="200">
        <v>0</v>
      </c>
      <c r="X19" s="200">
        <v>1</v>
      </c>
      <c r="Y19" s="201">
        <v>0</v>
      </c>
      <c r="Z19" s="202">
        <v>0</v>
      </c>
      <c r="AA19" s="81"/>
      <c r="AB19" s="81"/>
      <c r="AC19" s="81"/>
      <c r="AD19" s="81"/>
      <c r="AE19" s="81" t="s">
        <v>172</v>
      </c>
      <c r="AF19" s="81" t="s">
        <v>436</v>
      </c>
      <c r="AG19" s="200">
        <v>1</v>
      </c>
      <c r="AH19" s="187" t="s">
        <v>437</v>
      </c>
      <c r="AI19" s="81" t="s">
        <v>421</v>
      </c>
      <c r="AJ19" s="81" t="s">
        <v>172</v>
      </c>
      <c r="AK19" s="81" t="s">
        <v>278</v>
      </c>
      <c r="AL19" s="81" t="s">
        <v>438</v>
      </c>
      <c r="AM19" s="218" t="s">
        <v>294</v>
      </c>
      <c r="AN19" s="333"/>
      <c r="AO19" s="81"/>
      <c r="AP19" s="81"/>
      <c r="AQ19" s="81" t="s">
        <v>294</v>
      </c>
      <c r="AR19" s="81" t="s">
        <v>400</v>
      </c>
      <c r="AS19" s="81"/>
      <c r="AT19" s="81"/>
      <c r="AU19" s="81"/>
      <c r="AV19" s="81"/>
      <c r="AW19" s="81"/>
      <c r="AX19" s="81"/>
      <c r="AY19" s="110" t="str">
        <f t="shared" si="2"/>
        <v>NO PROGRAMADA</v>
      </c>
      <c r="AZ19" s="265" t="s">
        <v>401</v>
      </c>
      <c r="BA19" s="83" t="s">
        <v>401</v>
      </c>
      <c r="BB19" s="28"/>
    </row>
    <row r="20" spans="1:54" ht="213.75" customHeight="1" x14ac:dyDescent="0.25">
      <c r="A20" s="81">
        <v>14</v>
      </c>
      <c r="B20" s="202" t="s">
        <v>70</v>
      </c>
      <c r="C20" s="202" t="s">
        <v>439</v>
      </c>
      <c r="D20" s="202" t="s">
        <v>50</v>
      </c>
      <c r="E20" s="202" t="s">
        <v>5</v>
      </c>
      <c r="F20" s="202" t="s">
        <v>156</v>
      </c>
      <c r="G20" s="202" t="s">
        <v>90</v>
      </c>
      <c r="H20" s="202" t="s">
        <v>181</v>
      </c>
      <c r="I20" s="202" t="s">
        <v>172</v>
      </c>
      <c r="J20" s="202" t="s">
        <v>132</v>
      </c>
      <c r="K20" s="247" t="s">
        <v>440</v>
      </c>
      <c r="L20" s="200">
        <v>14</v>
      </c>
      <c r="M20" s="202" t="s">
        <v>441</v>
      </c>
      <c r="N20" s="28" t="s">
        <v>442</v>
      </c>
      <c r="O20" s="213">
        <v>5</v>
      </c>
      <c r="P20" s="28" t="s">
        <v>443</v>
      </c>
      <c r="Q20" s="28" t="s">
        <v>58</v>
      </c>
      <c r="R20" s="28" t="s">
        <v>59</v>
      </c>
      <c r="S20" s="244" t="s">
        <v>77</v>
      </c>
      <c r="T20" s="55" t="s">
        <v>444</v>
      </c>
      <c r="U20" s="248" t="s">
        <v>338</v>
      </c>
      <c r="V20" s="208">
        <v>0.25</v>
      </c>
      <c r="W20" s="209">
        <v>1</v>
      </c>
      <c r="X20" s="209">
        <v>2</v>
      </c>
      <c r="Y20" s="210">
        <v>3</v>
      </c>
      <c r="Z20" s="209">
        <v>5</v>
      </c>
      <c r="AA20" s="272">
        <v>2</v>
      </c>
      <c r="AB20" s="80" t="s">
        <v>445</v>
      </c>
      <c r="AC20" s="80"/>
      <c r="AD20" s="80"/>
      <c r="AE20" s="80" t="s">
        <v>278</v>
      </c>
      <c r="AF20" s="80" t="s">
        <v>446</v>
      </c>
      <c r="AG20" s="211">
        <v>3</v>
      </c>
      <c r="AH20" s="326" t="s">
        <v>447</v>
      </c>
      <c r="AI20" s="79" t="s">
        <v>421</v>
      </c>
      <c r="AJ20" s="79" t="s">
        <v>172</v>
      </c>
      <c r="AK20" s="81" t="s">
        <v>278</v>
      </c>
      <c r="AL20" s="79" t="s">
        <v>448</v>
      </c>
      <c r="AM20" s="355">
        <v>4</v>
      </c>
      <c r="AN20" s="334" t="s">
        <v>449</v>
      </c>
      <c r="AO20" s="297" t="s">
        <v>421</v>
      </c>
      <c r="AP20" s="79" t="s">
        <v>338</v>
      </c>
      <c r="AQ20" s="79" t="s">
        <v>278</v>
      </c>
      <c r="AR20" s="79" t="s">
        <v>450</v>
      </c>
      <c r="AS20" s="84"/>
      <c r="AT20" s="80"/>
      <c r="AU20" s="80"/>
      <c r="AV20" s="80"/>
      <c r="AW20" s="80"/>
      <c r="AX20" s="80"/>
      <c r="AY20" s="110">
        <f t="shared" si="2"/>
        <v>1.3333333333333333</v>
      </c>
      <c r="AZ20" s="265" t="str">
        <f>+IF(AY20="NO PROGRAMADA","NO PROGRAMADA",IF(AY20=100%,INTRODUCCION!$J$10,IF(AND(AY20&lt;100%,AY20&gt;=90%),INTRODUCCION!$J$11,IF(AND(AY20&lt;90%,AY20&gt;=70%),INTRODUCCION!$J$12,IF(AY20&lt;=69%,INTRODUCCION!$J$13,IF(AY20&gt;100%,INTRODUCCION!$J$14))))))</f>
        <v>Sobre Ejecución</v>
      </c>
      <c r="BA20" s="83" t="str">
        <f t="shared" si="1"/>
        <v>100%</v>
      </c>
      <c r="BB20" s="273"/>
    </row>
    <row r="21" spans="1:54" ht="168.75" customHeight="1" x14ac:dyDescent="0.2">
      <c r="A21" s="81">
        <v>15</v>
      </c>
      <c r="B21" s="202" t="s">
        <v>70</v>
      </c>
      <c r="C21" s="202" t="s">
        <v>439</v>
      </c>
      <c r="D21" s="202" t="s">
        <v>50</v>
      </c>
      <c r="E21" s="202" t="s">
        <v>5</v>
      </c>
      <c r="F21" s="202" t="s">
        <v>156</v>
      </c>
      <c r="G21" s="202" t="s">
        <v>90</v>
      </c>
      <c r="H21" s="202" t="s">
        <v>181</v>
      </c>
      <c r="I21" s="202" t="s">
        <v>172</v>
      </c>
      <c r="J21" s="202" t="s">
        <v>132</v>
      </c>
      <c r="K21" s="247" t="s">
        <v>451</v>
      </c>
      <c r="L21" s="200">
        <v>15</v>
      </c>
      <c r="M21" s="202" t="s">
        <v>452</v>
      </c>
      <c r="N21" s="28" t="s">
        <v>453</v>
      </c>
      <c r="O21" s="213">
        <v>4</v>
      </c>
      <c r="P21" s="28" t="s">
        <v>454</v>
      </c>
      <c r="Q21" s="28" t="s">
        <v>58</v>
      </c>
      <c r="R21" s="28" t="s">
        <v>59</v>
      </c>
      <c r="S21" s="244" t="s">
        <v>77</v>
      </c>
      <c r="T21" s="55" t="s">
        <v>455</v>
      </c>
      <c r="U21" s="248" t="s">
        <v>338</v>
      </c>
      <c r="V21" s="208">
        <v>0.25</v>
      </c>
      <c r="W21" s="209">
        <v>1</v>
      </c>
      <c r="X21" s="209">
        <v>2</v>
      </c>
      <c r="Y21" s="210">
        <v>3</v>
      </c>
      <c r="Z21" s="209">
        <v>4</v>
      </c>
      <c r="AA21" s="274">
        <v>1</v>
      </c>
      <c r="AB21" s="80" t="s">
        <v>456</v>
      </c>
      <c r="AC21" s="80"/>
      <c r="AD21" s="80"/>
      <c r="AE21" s="80" t="s">
        <v>278</v>
      </c>
      <c r="AF21" s="80" t="s">
        <v>457</v>
      </c>
      <c r="AG21" s="211">
        <v>2</v>
      </c>
      <c r="AH21" s="187" t="s">
        <v>458</v>
      </c>
      <c r="AI21" s="79" t="s">
        <v>421</v>
      </c>
      <c r="AJ21" s="79" t="s">
        <v>172</v>
      </c>
      <c r="AK21" s="81" t="s">
        <v>278</v>
      </c>
      <c r="AL21" s="79" t="s">
        <v>459</v>
      </c>
      <c r="AM21" s="355">
        <v>3</v>
      </c>
      <c r="AN21" s="335" t="s">
        <v>460</v>
      </c>
      <c r="AO21" s="297" t="s">
        <v>421</v>
      </c>
      <c r="AP21" s="79" t="s">
        <v>338</v>
      </c>
      <c r="AQ21" s="79" t="s">
        <v>278</v>
      </c>
      <c r="AR21" s="79" t="s">
        <v>461</v>
      </c>
      <c r="AS21" s="84"/>
      <c r="AT21" s="80"/>
      <c r="AU21" s="80"/>
      <c r="AV21" s="80"/>
      <c r="AW21" s="80"/>
      <c r="AX21" s="80"/>
      <c r="AY21" s="110">
        <f t="shared" si="2"/>
        <v>1</v>
      </c>
      <c r="AZ21" s="265" t="str">
        <f>+IF(AY21="NO PROGRAMADA","NO PROGRAMADA",IF(AY21=100%,INTRODUCCION!$J$10,IF(AND(AY21&lt;100%,AY21&gt;=90%),INTRODUCCION!$J$11,IF(AND(AY21&lt;90%,AY21&gt;=70%),INTRODUCCION!$J$12,IF(AY21&lt;=69%,INTRODUCCION!$J$13,IF(AY21&gt;100%,INTRODUCCION!$J$14))))))</f>
        <v>Ejecución Óptima</v>
      </c>
      <c r="BA21" s="83">
        <f t="shared" si="1"/>
        <v>1</v>
      </c>
      <c r="BB21" s="273"/>
    </row>
    <row r="22" spans="1:54" ht="162" customHeight="1" x14ac:dyDescent="0.25">
      <c r="A22" s="81">
        <v>16</v>
      </c>
      <c r="B22" s="202" t="s">
        <v>70</v>
      </c>
      <c r="C22" s="202" t="s">
        <v>439</v>
      </c>
      <c r="D22" s="202" t="s">
        <v>50</v>
      </c>
      <c r="E22" s="202" t="s">
        <v>5</v>
      </c>
      <c r="F22" s="202" t="s">
        <v>156</v>
      </c>
      <c r="G22" s="202" t="s">
        <v>90</v>
      </c>
      <c r="H22" s="202" t="s">
        <v>181</v>
      </c>
      <c r="I22" s="202" t="s">
        <v>172</v>
      </c>
      <c r="J22" s="202" t="s">
        <v>132</v>
      </c>
      <c r="K22" s="247" t="s">
        <v>462</v>
      </c>
      <c r="L22" s="200">
        <v>16</v>
      </c>
      <c r="M22" s="202" t="s">
        <v>463</v>
      </c>
      <c r="N22" s="28" t="s">
        <v>464</v>
      </c>
      <c r="O22" s="216">
        <v>0.5</v>
      </c>
      <c r="P22" s="28" t="s">
        <v>465</v>
      </c>
      <c r="Q22" s="28" t="s">
        <v>75</v>
      </c>
      <c r="R22" s="28" t="s">
        <v>91</v>
      </c>
      <c r="S22" s="249" t="s">
        <v>92</v>
      </c>
      <c r="T22" s="55" t="s">
        <v>466</v>
      </c>
      <c r="U22" s="248" t="s">
        <v>467</v>
      </c>
      <c r="V22" s="208">
        <v>0.25</v>
      </c>
      <c r="W22" s="206">
        <v>0.08</v>
      </c>
      <c r="X22" s="206">
        <v>0.16</v>
      </c>
      <c r="Y22" s="207">
        <v>0.45</v>
      </c>
      <c r="Z22" s="208">
        <v>0.5</v>
      </c>
      <c r="AA22" s="275">
        <v>0.16</v>
      </c>
      <c r="AB22" s="80" t="s">
        <v>468</v>
      </c>
      <c r="AC22" s="80"/>
      <c r="AD22" s="80"/>
      <c r="AE22" s="81" t="s">
        <v>278</v>
      </c>
      <c r="AF22" s="79" t="s">
        <v>469</v>
      </c>
      <c r="AG22" s="214">
        <v>0.44</v>
      </c>
      <c r="AH22" s="187" t="s">
        <v>470</v>
      </c>
      <c r="AI22" s="79" t="s">
        <v>421</v>
      </c>
      <c r="AJ22" s="79" t="s">
        <v>172</v>
      </c>
      <c r="AK22" s="81" t="s">
        <v>278</v>
      </c>
      <c r="AL22" s="79" t="s">
        <v>471</v>
      </c>
      <c r="AM22" s="356">
        <v>0.52900000000000003</v>
      </c>
      <c r="AN22" s="334" t="s">
        <v>472</v>
      </c>
      <c r="AO22" s="297" t="s">
        <v>421</v>
      </c>
      <c r="AP22" s="79" t="s">
        <v>338</v>
      </c>
      <c r="AQ22" s="79" t="s">
        <v>278</v>
      </c>
      <c r="AR22" s="79" t="s">
        <v>473</v>
      </c>
      <c r="AS22" s="84"/>
      <c r="AT22" s="80"/>
      <c r="AU22" s="80"/>
      <c r="AV22" s="80"/>
      <c r="AW22" s="80"/>
      <c r="AX22" s="80"/>
      <c r="AY22" s="110">
        <f t="shared" si="2"/>
        <v>1.1755555555555557</v>
      </c>
      <c r="AZ22" s="265" t="str">
        <f>+IF(AY22="NO PROGRAMADA","NO PROGRAMADA",IF(AY22=100%,INTRODUCCION!$J$10,IF(AND(AY22&lt;100%,AY22&gt;=90%),INTRODUCCION!$J$11,IF(AND(AY22&lt;90%,AY22&gt;=70%),INTRODUCCION!$J$12,IF(AY22&lt;=69%,INTRODUCCION!$J$13,IF(AY22&gt;100%,INTRODUCCION!$J$14))))))</f>
        <v>Sobre Ejecución</v>
      </c>
      <c r="BA22" s="83" t="str">
        <f t="shared" si="1"/>
        <v>100%</v>
      </c>
      <c r="BB22" s="273"/>
    </row>
    <row r="23" spans="1:54" s="91" customFormat="1" ht="163.5" customHeight="1" x14ac:dyDescent="0.25">
      <c r="A23" s="81">
        <v>17</v>
      </c>
      <c r="B23" s="202" t="s">
        <v>70</v>
      </c>
      <c r="C23" s="202" t="s">
        <v>439</v>
      </c>
      <c r="D23" s="202" t="s">
        <v>50</v>
      </c>
      <c r="E23" s="202" t="s">
        <v>5</v>
      </c>
      <c r="F23" s="202" t="s">
        <v>156</v>
      </c>
      <c r="G23" s="202" t="s">
        <v>90</v>
      </c>
      <c r="H23" s="202" t="s">
        <v>181</v>
      </c>
      <c r="I23" s="202" t="s">
        <v>172</v>
      </c>
      <c r="J23" s="202" t="s">
        <v>132</v>
      </c>
      <c r="K23" s="247" t="s">
        <v>474</v>
      </c>
      <c r="L23" s="200">
        <v>17</v>
      </c>
      <c r="M23" s="202" t="s">
        <v>475</v>
      </c>
      <c r="N23" s="28" t="s">
        <v>476</v>
      </c>
      <c r="O23" s="216">
        <v>0.95</v>
      </c>
      <c r="P23" s="28" t="s">
        <v>477</v>
      </c>
      <c r="Q23" s="81" t="s">
        <v>75</v>
      </c>
      <c r="R23" s="81" t="s">
        <v>76</v>
      </c>
      <c r="S23" s="244" t="s">
        <v>77</v>
      </c>
      <c r="T23" s="55" t="s">
        <v>478</v>
      </c>
      <c r="U23" s="248" t="s">
        <v>338</v>
      </c>
      <c r="V23" s="208">
        <v>0.25</v>
      </c>
      <c r="W23" s="206">
        <v>0.95</v>
      </c>
      <c r="X23" s="206">
        <v>0.95</v>
      </c>
      <c r="Y23" s="207">
        <v>0.95</v>
      </c>
      <c r="Z23" s="208">
        <v>0.95</v>
      </c>
      <c r="AA23" s="197">
        <v>1</v>
      </c>
      <c r="AB23" s="79" t="s">
        <v>479</v>
      </c>
      <c r="AC23" s="79"/>
      <c r="AD23" s="79"/>
      <c r="AE23" s="81" t="s">
        <v>278</v>
      </c>
      <c r="AF23" s="79" t="s">
        <v>480</v>
      </c>
      <c r="AG23" s="214">
        <v>1</v>
      </c>
      <c r="AH23" s="187" t="s">
        <v>481</v>
      </c>
      <c r="AI23" s="79" t="s">
        <v>421</v>
      </c>
      <c r="AJ23" s="79" t="s">
        <v>172</v>
      </c>
      <c r="AK23" s="81" t="s">
        <v>278</v>
      </c>
      <c r="AL23" s="79" t="s">
        <v>482</v>
      </c>
      <c r="AM23" s="356">
        <v>1</v>
      </c>
      <c r="AN23" s="334" t="s">
        <v>483</v>
      </c>
      <c r="AO23" s="297" t="s">
        <v>421</v>
      </c>
      <c r="AP23" s="79" t="s">
        <v>338</v>
      </c>
      <c r="AQ23" s="79" t="s">
        <v>278</v>
      </c>
      <c r="AR23" s="79" t="s">
        <v>482</v>
      </c>
      <c r="AS23" s="84"/>
      <c r="AT23" s="79"/>
      <c r="AU23" s="79"/>
      <c r="AV23" s="79"/>
      <c r="AW23" s="79"/>
      <c r="AX23" s="79"/>
      <c r="AY23" s="110">
        <f t="shared" si="2"/>
        <v>1.0526315789473684</v>
      </c>
      <c r="AZ23" s="265" t="str">
        <f>+IF(AY23="NO PROGRAMADA","NO PROGRAMADA",IF(AY23=100%,INTRODUCCION!$J$10,IF(AND(AY23&lt;100%,AY23&gt;=90%),INTRODUCCION!$J$11,IF(AND(AY23&lt;90%,AY23&gt;=70%),INTRODUCCION!$J$12,IF(AY23&lt;=69%,INTRODUCCION!$J$13,IF(AY23&gt;100%,INTRODUCCION!$J$14))))))</f>
        <v>Sobre Ejecución</v>
      </c>
      <c r="BA23" s="83" t="str">
        <f t="shared" si="1"/>
        <v>100%</v>
      </c>
      <c r="BB23" s="276"/>
    </row>
    <row r="24" spans="1:54" ht="206.25" customHeight="1" x14ac:dyDescent="0.25">
      <c r="A24" s="81">
        <v>18</v>
      </c>
      <c r="B24" s="55" t="s">
        <v>70</v>
      </c>
      <c r="C24" s="202" t="s">
        <v>264</v>
      </c>
      <c r="D24" s="55" t="s">
        <v>50</v>
      </c>
      <c r="E24" s="55" t="s">
        <v>6</v>
      </c>
      <c r="F24" s="55" t="s">
        <v>139</v>
      </c>
      <c r="G24" s="55" t="s">
        <v>90</v>
      </c>
      <c r="H24" s="55" t="s">
        <v>193</v>
      </c>
      <c r="I24" s="202" t="s">
        <v>172</v>
      </c>
      <c r="J24" s="55" t="s">
        <v>132</v>
      </c>
      <c r="K24" s="245" t="s">
        <v>484</v>
      </c>
      <c r="L24" s="200">
        <v>18</v>
      </c>
      <c r="M24" s="55" t="s">
        <v>485</v>
      </c>
      <c r="N24" s="55" t="s">
        <v>486</v>
      </c>
      <c r="O24" s="208">
        <v>1</v>
      </c>
      <c r="P24" s="55" t="s">
        <v>487</v>
      </c>
      <c r="Q24" s="161" t="s">
        <v>75</v>
      </c>
      <c r="R24" s="161" t="s">
        <v>91</v>
      </c>
      <c r="S24" s="55" t="s">
        <v>77</v>
      </c>
      <c r="T24" s="55" t="s">
        <v>488</v>
      </c>
      <c r="U24" s="208">
        <v>1</v>
      </c>
      <c r="V24" s="208">
        <v>1</v>
      </c>
      <c r="W24" s="206">
        <v>1</v>
      </c>
      <c r="X24" s="206">
        <v>1</v>
      </c>
      <c r="Y24" s="207">
        <v>1</v>
      </c>
      <c r="Z24" s="208">
        <v>1</v>
      </c>
      <c r="AA24" s="206">
        <v>1</v>
      </c>
      <c r="AB24" s="277" t="s">
        <v>489</v>
      </c>
      <c r="AC24" s="161" t="s">
        <v>276</v>
      </c>
      <c r="AD24" s="161" t="s">
        <v>276</v>
      </c>
      <c r="AE24" s="161" t="s">
        <v>291</v>
      </c>
      <c r="AF24" s="161" t="s">
        <v>490</v>
      </c>
      <c r="AG24" s="206">
        <v>1</v>
      </c>
      <c r="AH24" s="192" t="s">
        <v>491</v>
      </c>
      <c r="AI24" s="161" t="s">
        <v>276</v>
      </c>
      <c r="AJ24" s="161" t="s">
        <v>276</v>
      </c>
      <c r="AK24" s="81" t="s">
        <v>278</v>
      </c>
      <c r="AL24" s="161" t="s">
        <v>492</v>
      </c>
      <c r="AM24" s="357">
        <v>1</v>
      </c>
      <c r="AN24" s="336" t="s">
        <v>493</v>
      </c>
      <c r="AO24" s="161" t="s">
        <v>276</v>
      </c>
      <c r="AP24" s="161" t="s">
        <v>276</v>
      </c>
      <c r="AQ24" s="161" t="s">
        <v>278</v>
      </c>
      <c r="AR24" s="161" t="s">
        <v>492</v>
      </c>
      <c r="AS24" s="161"/>
      <c r="AT24" s="161"/>
      <c r="AU24" s="161"/>
      <c r="AV24" s="161"/>
      <c r="AW24" s="161"/>
      <c r="AX24" s="161"/>
      <c r="AY24" s="110">
        <f t="shared" si="2"/>
        <v>1</v>
      </c>
      <c r="AZ24" s="265" t="str">
        <f>+IF(AY24="NO PROGRAMADA","NO PROGRAMADA",IF(AY24=100%,INTRODUCCION!$J$10,IF(AND(AY24&lt;100%,AY24&gt;=90%),INTRODUCCION!$J$11,IF(AND(AY24&lt;90%,AY24&gt;=70%),INTRODUCCION!$J$12,IF(AY24&lt;=69%,INTRODUCCION!$J$13,IF(AY24&gt;100%,INTRODUCCION!$J$14))))))</f>
        <v>Ejecución Óptima</v>
      </c>
      <c r="BA24" s="83">
        <f t="shared" si="1"/>
        <v>1</v>
      </c>
      <c r="BB24" s="55"/>
    </row>
    <row r="25" spans="1:54" ht="128.25" x14ac:dyDescent="0.25">
      <c r="A25" s="81">
        <v>19</v>
      </c>
      <c r="B25" s="202" t="s">
        <v>70</v>
      </c>
      <c r="C25" s="202" t="s">
        <v>264</v>
      </c>
      <c r="D25" s="202" t="s">
        <v>50</v>
      </c>
      <c r="E25" s="202" t="s">
        <v>7</v>
      </c>
      <c r="F25" s="202" t="s">
        <v>117</v>
      </c>
      <c r="G25" s="202" t="s">
        <v>90</v>
      </c>
      <c r="H25" s="202" t="s">
        <v>87</v>
      </c>
      <c r="I25" s="202" t="s">
        <v>153</v>
      </c>
      <c r="J25" s="202" t="s">
        <v>93</v>
      </c>
      <c r="K25" s="247" t="s">
        <v>494</v>
      </c>
      <c r="L25" s="200">
        <v>19</v>
      </c>
      <c r="M25" s="55" t="s">
        <v>495</v>
      </c>
      <c r="N25" s="161" t="s">
        <v>496</v>
      </c>
      <c r="O25" s="28">
        <v>3</v>
      </c>
      <c r="P25" s="55" t="s">
        <v>497</v>
      </c>
      <c r="Q25" s="28" t="s">
        <v>58</v>
      </c>
      <c r="R25" s="28" t="s">
        <v>59</v>
      </c>
      <c r="S25" s="244" t="s">
        <v>60</v>
      </c>
      <c r="T25" s="244" t="s">
        <v>498</v>
      </c>
      <c r="U25" s="244" t="s">
        <v>338</v>
      </c>
      <c r="V25" s="216">
        <v>0.3</v>
      </c>
      <c r="W25" s="211">
        <v>0</v>
      </c>
      <c r="X25" s="211">
        <v>1</v>
      </c>
      <c r="Y25" s="212">
        <v>2</v>
      </c>
      <c r="Z25" s="213">
        <v>3</v>
      </c>
      <c r="AA25" s="161"/>
      <c r="AB25" s="161" t="s">
        <v>499</v>
      </c>
      <c r="AC25" s="161" t="s">
        <v>276</v>
      </c>
      <c r="AD25" s="161" t="s">
        <v>277</v>
      </c>
      <c r="AE25" s="81" t="s">
        <v>278</v>
      </c>
      <c r="AF25" s="161" t="s">
        <v>436</v>
      </c>
      <c r="AG25" s="81">
        <v>1</v>
      </c>
      <c r="AH25" s="161" t="s">
        <v>500</v>
      </c>
      <c r="AI25" s="161" t="s">
        <v>276</v>
      </c>
      <c r="AJ25" s="161" t="s">
        <v>277</v>
      </c>
      <c r="AK25" s="81" t="s">
        <v>278</v>
      </c>
      <c r="AL25" s="161" t="s">
        <v>501</v>
      </c>
      <c r="AM25" s="358">
        <v>2</v>
      </c>
      <c r="AN25" s="337" t="s">
        <v>502</v>
      </c>
      <c r="AO25" s="298" t="s">
        <v>276</v>
      </c>
      <c r="AP25" s="161" t="s">
        <v>277</v>
      </c>
      <c r="AQ25" s="161" t="s">
        <v>278</v>
      </c>
      <c r="AR25" s="161" t="s">
        <v>503</v>
      </c>
      <c r="AS25" s="161"/>
      <c r="AT25" s="161"/>
      <c r="AU25" s="161"/>
      <c r="AV25" s="161"/>
      <c r="AW25" s="161"/>
      <c r="AX25" s="161"/>
      <c r="AY25" s="110">
        <f t="shared" si="2"/>
        <v>1</v>
      </c>
      <c r="AZ25" s="265" t="str">
        <f>+IF(AY25="NO PROGRAMADA","NO PROGRAMADA",IF(AY25=100%,INTRODUCCION!$J$10,IF(AND(AY25&lt;100%,AY25&gt;=90%),INTRODUCCION!$J$11,IF(AND(AY25&lt;90%,AY25&gt;=70%),INTRODUCCION!$J$12,IF(AY25&lt;=69%,INTRODUCCION!$J$13,IF(AY25&gt;100%,INTRODUCCION!$J$14))))))</f>
        <v>Ejecución Óptima</v>
      </c>
      <c r="BA25" s="83">
        <f t="shared" si="1"/>
        <v>1</v>
      </c>
      <c r="BB25" s="55"/>
    </row>
    <row r="26" spans="1:54" ht="128.25" x14ac:dyDescent="0.25">
      <c r="A26" s="81">
        <v>20</v>
      </c>
      <c r="B26" s="202" t="s">
        <v>70</v>
      </c>
      <c r="C26" s="202" t="s">
        <v>264</v>
      </c>
      <c r="D26" s="202" t="s">
        <v>50</v>
      </c>
      <c r="E26" s="202" t="s">
        <v>7</v>
      </c>
      <c r="F26" s="202" t="s">
        <v>117</v>
      </c>
      <c r="G26" s="202" t="s">
        <v>90</v>
      </c>
      <c r="H26" s="202" t="s">
        <v>193</v>
      </c>
      <c r="I26" s="202" t="s">
        <v>153</v>
      </c>
      <c r="J26" s="200" t="s">
        <v>93</v>
      </c>
      <c r="K26" s="250" t="s">
        <v>504</v>
      </c>
      <c r="L26" s="161">
        <v>20</v>
      </c>
      <c r="M26" s="161" t="s">
        <v>505</v>
      </c>
      <c r="N26" s="161" t="s">
        <v>506</v>
      </c>
      <c r="O26" s="214">
        <v>1</v>
      </c>
      <c r="P26" s="55" t="s">
        <v>507</v>
      </c>
      <c r="Q26" s="28" t="s">
        <v>75</v>
      </c>
      <c r="R26" s="81" t="s">
        <v>91</v>
      </c>
      <c r="S26" s="249" t="s">
        <v>60</v>
      </c>
      <c r="T26" s="244" t="s">
        <v>508</v>
      </c>
      <c r="U26" s="244" t="s">
        <v>338</v>
      </c>
      <c r="V26" s="216">
        <v>0.5</v>
      </c>
      <c r="W26" s="214">
        <v>1</v>
      </c>
      <c r="X26" s="214">
        <v>1</v>
      </c>
      <c r="Y26" s="215">
        <v>1</v>
      </c>
      <c r="Z26" s="216">
        <v>1</v>
      </c>
      <c r="AA26" s="214">
        <v>1</v>
      </c>
      <c r="AB26" s="278" t="s">
        <v>509</v>
      </c>
      <c r="AC26" s="161" t="s">
        <v>276</v>
      </c>
      <c r="AD26" s="161" t="s">
        <v>277</v>
      </c>
      <c r="AE26" s="81" t="s">
        <v>278</v>
      </c>
      <c r="AF26" s="161" t="s">
        <v>510</v>
      </c>
      <c r="AG26" s="214">
        <v>1</v>
      </c>
      <c r="AH26" s="192" t="s">
        <v>511</v>
      </c>
      <c r="AI26" s="161" t="s">
        <v>276</v>
      </c>
      <c r="AJ26" s="161" t="s">
        <v>277</v>
      </c>
      <c r="AK26" s="81" t="s">
        <v>278</v>
      </c>
      <c r="AL26" s="75" t="s">
        <v>512</v>
      </c>
      <c r="AM26" s="357">
        <v>1</v>
      </c>
      <c r="AN26" s="338" t="s">
        <v>513</v>
      </c>
      <c r="AO26" s="298" t="s">
        <v>276</v>
      </c>
      <c r="AP26" s="161" t="s">
        <v>277</v>
      </c>
      <c r="AQ26" s="161" t="s">
        <v>278</v>
      </c>
      <c r="AR26" s="75" t="s">
        <v>512</v>
      </c>
      <c r="AS26" s="161"/>
      <c r="AT26" s="161"/>
      <c r="AU26" s="161"/>
      <c r="AV26" s="161"/>
      <c r="AW26" s="161"/>
      <c r="AX26" s="161"/>
      <c r="AY26" s="110">
        <f t="shared" si="2"/>
        <v>1</v>
      </c>
      <c r="AZ26" s="265" t="str">
        <f>+IF(AY26="NO PROGRAMADA","NO PROGRAMADA",IF(AY26=100%,INTRODUCCION!$J$10,IF(AND(AY26&lt;100%,AY26&gt;=90%),INTRODUCCION!$J$11,IF(AND(AY26&lt;90%,AY26&gt;=70%),INTRODUCCION!$J$12,IF(AY26&lt;=69%,INTRODUCCION!$J$13,IF(AY26&gt;100%,INTRODUCCION!$J$14))))))</f>
        <v>Ejecución Óptima</v>
      </c>
      <c r="BA26" s="83">
        <f t="shared" si="1"/>
        <v>1</v>
      </c>
      <c r="BB26" s="55"/>
    </row>
    <row r="27" spans="1:54" ht="128.25" x14ac:dyDescent="0.25">
      <c r="A27" s="81">
        <v>21</v>
      </c>
      <c r="B27" s="202" t="s">
        <v>70</v>
      </c>
      <c r="C27" s="202" t="s">
        <v>264</v>
      </c>
      <c r="D27" s="202" t="s">
        <v>50</v>
      </c>
      <c r="E27" s="202" t="s">
        <v>7</v>
      </c>
      <c r="F27" s="202" t="s">
        <v>117</v>
      </c>
      <c r="G27" s="202" t="s">
        <v>90</v>
      </c>
      <c r="H27" s="202" t="s">
        <v>181</v>
      </c>
      <c r="I27" s="202" t="s">
        <v>153</v>
      </c>
      <c r="J27" s="202" t="s">
        <v>93</v>
      </c>
      <c r="K27" s="247" t="s">
        <v>514</v>
      </c>
      <c r="L27" s="200">
        <v>21</v>
      </c>
      <c r="M27" s="55" t="s">
        <v>515</v>
      </c>
      <c r="N27" s="161" t="s">
        <v>516</v>
      </c>
      <c r="O27" s="28">
        <v>3</v>
      </c>
      <c r="P27" s="55" t="s">
        <v>517</v>
      </c>
      <c r="Q27" s="28" t="s">
        <v>58</v>
      </c>
      <c r="R27" s="28" t="s">
        <v>59</v>
      </c>
      <c r="S27" s="244" t="s">
        <v>77</v>
      </c>
      <c r="T27" s="244" t="s">
        <v>518</v>
      </c>
      <c r="U27" s="244" t="s">
        <v>338</v>
      </c>
      <c r="V27" s="216">
        <v>0.2</v>
      </c>
      <c r="W27" s="211">
        <v>0</v>
      </c>
      <c r="X27" s="211">
        <v>1</v>
      </c>
      <c r="Y27" s="212">
        <v>2</v>
      </c>
      <c r="Z27" s="213">
        <v>3</v>
      </c>
      <c r="AA27" s="211">
        <v>0</v>
      </c>
      <c r="AB27" s="278" t="s">
        <v>519</v>
      </c>
      <c r="AC27" s="161" t="s">
        <v>276</v>
      </c>
      <c r="AD27" s="161" t="s">
        <v>277</v>
      </c>
      <c r="AE27" s="161" t="s">
        <v>172</v>
      </c>
      <c r="AF27" s="161" t="s">
        <v>436</v>
      </c>
      <c r="AG27" s="81">
        <v>1</v>
      </c>
      <c r="AH27" s="192" t="s">
        <v>520</v>
      </c>
      <c r="AI27" s="161" t="s">
        <v>276</v>
      </c>
      <c r="AJ27" s="161" t="s">
        <v>277</v>
      </c>
      <c r="AK27" s="81" t="s">
        <v>278</v>
      </c>
      <c r="AL27" s="161" t="s">
        <v>521</v>
      </c>
      <c r="AM27" s="358">
        <v>2</v>
      </c>
      <c r="AN27" s="337" t="s">
        <v>522</v>
      </c>
      <c r="AO27" s="298" t="s">
        <v>276</v>
      </c>
      <c r="AP27" s="161" t="s">
        <v>277</v>
      </c>
      <c r="AQ27" s="161" t="s">
        <v>278</v>
      </c>
      <c r="AR27" s="161" t="s">
        <v>523</v>
      </c>
      <c r="AS27" s="161"/>
      <c r="AT27" s="161"/>
      <c r="AU27" s="161"/>
      <c r="AV27" s="161"/>
      <c r="AW27" s="161"/>
      <c r="AX27" s="161"/>
      <c r="AY27" s="110">
        <f t="shared" si="2"/>
        <v>1</v>
      </c>
      <c r="AZ27" s="265" t="str">
        <f>+IF(AY27="NO PROGRAMADA","NO PROGRAMADA",IF(AY27=100%,INTRODUCCION!$J$10,IF(AND(AY27&lt;100%,AY27&gt;=90%),INTRODUCCION!$J$11,IF(AND(AY27&lt;90%,AY27&gt;=70%),INTRODUCCION!$J$12,IF(AY27&lt;=69%,INTRODUCCION!$J$13,IF(AY27&gt;100%,INTRODUCCION!$J$14))))))</f>
        <v>Ejecución Óptima</v>
      </c>
      <c r="BA27" s="83">
        <f t="shared" si="1"/>
        <v>1</v>
      </c>
      <c r="BB27" s="55"/>
    </row>
    <row r="28" spans="1:54" ht="199.5" x14ac:dyDescent="0.25">
      <c r="A28" s="81">
        <v>22</v>
      </c>
      <c r="B28" s="279" t="s">
        <v>66</v>
      </c>
      <c r="C28" s="279" t="s">
        <v>524</v>
      </c>
      <c r="D28" s="55" t="s">
        <v>50</v>
      </c>
      <c r="E28" s="55" t="s">
        <v>8</v>
      </c>
      <c r="F28" s="55" t="s">
        <v>196</v>
      </c>
      <c r="G28" s="55" t="s">
        <v>90</v>
      </c>
      <c r="H28" s="55" t="s">
        <v>187</v>
      </c>
      <c r="I28" s="202" t="s">
        <v>172</v>
      </c>
      <c r="J28" s="55" t="s">
        <v>61</v>
      </c>
      <c r="K28" s="245" t="s">
        <v>525</v>
      </c>
      <c r="L28" s="200">
        <v>22</v>
      </c>
      <c r="M28" s="55" t="s">
        <v>526</v>
      </c>
      <c r="N28" s="161" t="s">
        <v>527</v>
      </c>
      <c r="O28" s="244">
        <v>27</v>
      </c>
      <c r="P28" s="55" t="s">
        <v>528</v>
      </c>
      <c r="Q28" s="55" t="s">
        <v>58</v>
      </c>
      <c r="R28" s="55" t="s">
        <v>59</v>
      </c>
      <c r="S28" s="244" t="s">
        <v>77</v>
      </c>
      <c r="T28" s="244" t="s">
        <v>528</v>
      </c>
      <c r="U28" s="55">
        <v>3</v>
      </c>
      <c r="V28" s="208">
        <v>0.5</v>
      </c>
      <c r="W28" s="161">
        <v>6</v>
      </c>
      <c r="X28" s="161">
        <v>13</v>
      </c>
      <c r="Y28" s="217">
        <v>20</v>
      </c>
      <c r="Z28" s="55">
        <v>27</v>
      </c>
      <c r="AA28" s="81">
        <v>6</v>
      </c>
      <c r="AB28" s="81" t="s">
        <v>529</v>
      </c>
      <c r="AC28" s="81" t="s">
        <v>530</v>
      </c>
      <c r="AD28" s="81" t="s">
        <v>531</v>
      </c>
      <c r="AE28" s="81" t="s">
        <v>278</v>
      </c>
      <c r="AF28" s="81" t="s">
        <v>532</v>
      </c>
      <c r="AG28" s="161">
        <v>13</v>
      </c>
      <c r="AH28" s="189" t="s">
        <v>533</v>
      </c>
      <c r="AI28" s="81" t="s">
        <v>534</v>
      </c>
      <c r="AJ28" s="81" t="s">
        <v>531</v>
      </c>
      <c r="AK28" s="81" t="s">
        <v>278</v>
      </c>
      <c r="AL28" s="81" t="s">
        <v>535</v>
      </c>
      <c r="AM28" s="359">
        <v>20</v>
      </c>
      <c r="AN28" s="267" t="s">
        <v>536</v>
      </c>
      <c r="AO28" s="81" t="s">
        <v>534</v>
      </c>
      <c r="AP28" s="81" t="s">
        <v>531</v>
      </c>
      <c r="AQ28" s="81" t="s">
        <v>278</v>
      </c>
      <c r="AR28" s="81" t="s">
        <v>537</v>
      </c>
      <c r="AS28" s="81"/>
      <c r="AT28" s="81"/>
      <c r="AU28" s="81"/>
      <c r="AV28" s="81"/>
      <c r="AW28" s="81"/>
      <c r="AX28" s="81"/>
      <c r="AY28" s="110">
        <f t="shared" si="2"/>
        <v>1</v>
      </c>
      <c r="AZ28" s="265" t="str">
        <f>+IF(AY28="NO PROGRAMADA","NO PROGRAMADA",IF(AY28=100%,INTRODUCCION!$J$10,IF(AND(AY28&lt;100%,AY28&gt;=90%),INTRODUCCION!$J$11,IF(AND(AY28&lt;90%,AY28&gt;=70%),INTRODUCCION!$J$12,IF(AY28&lt;=69%,INTRODUCCION!$J$13,IF(AY28&gt;100%,INTRODUCCION!$J$14))))))</f>
        <v>Ejecución Óptima</v>
      </c>
      <c r="BA28" s="83">
        <f t="shared" si="1"/>
        <v>1</v>
      </c>
      <c r="BB28" s="28"/>
    </row>
    <row r="29" spans="1:54" ht="128.25" x14ac:dyDescent="0.25">
      <c r="A29" s="81">
        <v>23</v>
      </c>
      <c r="B29" s="279" t="s">
        <v>66</v>
      </c>
      <c r="C29" s="279" t="s">
        <v>524</v>
      </c>
      <c r="D29" s="55" t="s">
        <v>50</v>
      </c>
      <c r="E29" s="55" t="s">
        <v>8</v>
      </c>
      <c r="F29" s="55" t="s">
        <v>196</v>
      </c>
      <c r="G29" s="55" t="s">
        <v>90</v>
      </c>
      <c r="H29" s="55" t="s">
        <v>187</v>
      </c>
      <c r="I29" s="202" t="s">
        <v>172</v>
      </c>
      <c r="J29" s="55" t="s">
        <v>61</v>
      </c>
      <c r="K29" s="245" t="s">
        <v>538</v>
      </c>
      <c r="L29" s="200">
        <v>23</v>
      </c>
      <c r="M29" s="55" t="s">
        <v>539</v>
      </c>
      <c r="N29" s="161" t="s">
        <v>540</v>
      </c>
      <c r="O29" s="55">
        <v>12</v>
      </c>
      <c r="P29" s="55" t="s">
        <v>541</v>
      </c>
      <c r="Q29" s="55" t="s">
        <v>58</v>
      </c>
      <c r="R29" s="55" t="s">
        <v>59</v>
      </c>
      <c r="S29" s="244" t="s">
        <v>77</v>
      </c>
      <c r="T29" s="244" t="s">
        <v>542</v>
      </c>
      <c r="U29" s="55">
        <v>5</v>
      </c>
      <c r="V29" s="216">
        <v>0.2</v>
      </c>
      <c r="W29" s="161">
        <v>3</v>
      </c>
      <c r="X29" s="161">
        <v>6</v>
      </c>
      <c r="Y29" s="217">
        <v>9</v>
      </c>
      <c r="Z29" s="55">
        <v>12</v>
      </c>
      <c r="AA29" s="161">
        <v>3</v>
      </c>
      <c r="AB29" s="161" t="s">
        <v>543</v>
      </c>
      <c r="AC29" s="81" t="s">
        <v>530</v>
      </c>
      <c r="AD29" s="81" t="s">
        <v>531</v>
      </c>
      <c r="AE29" s="161" t="s">
        <v>278</v>
      </c>
      <c r="AF29" s="161" t="s">
        <v>544</v>
      </c>
      <c r="AG29" s="161">
        <v>6</v>
      </c>
      <c r="AH29" s="192" t="s">
        <v>545</v>
      </c>
      <c r="AI29" s="161" t="s">
        <v>534</v>
      </c>
      <c r="AJ29" s="161" t="s">
        <v>531</v>
      </c>
      <c r="AK29" s="81" t="s">
        <v>278</v>
      </c>
      <c r="AL29" s="161" t="s">
        <v>546</v>
      </c>
      <c r="AM29" s="358">
        <v>9</v>
      </c>
      <c r="AN29" s="339" t="s">
        <v>547</v>
      </c>
      <c r="AO29" s="161" t="s">
        <v>534</v>
      </c>
      <c r="AP29" s="161" t="s">
        <v>531</v>
      </c>
      <c r="AQ29" s="81" t="s">
        <v>278</v>
      </c>
      <c r="AR29" s="161" t="s">
        <v>546</v>
      </c>
      <c r="AS29" s="161"/>
      <c r="AT29" s="161"/>
      <c r="AU29" s="161"/>
      <c r="AV29" s="161"/>
      <c r="AW29" s="161"/>
      <c r="AX29" s="161"/>
      <c r="AY29" s="110">
        <f t="shared" si="2"/>
        <v>1</v>
      </c>
      <c r="AZ29" s="265" t="str">
        <f>+IF(AY29="NO PROGRAMADA","NO PROGRAMADA",IF(AY29=100%,INTRODUCCION!$J$10,IF(AND(AY29&lt;100%,AY29&gt;=90%),INTRODUCCION!$J$11,IF(AND(AY29&lt;90%,AY29&gt;=70%),INTRODUCCION!$J$12,IF(AY29&lt;=69%,INTRODUCCION!$J$13,IF(AY29&gt;100%,INTRODUCCION!$J$14))))))</f>
        <v>Ejecución Óptima</v>
      </c>
      <c r="BA29" s="83">
        <f t="shared" si="1"/>
        <v>1</v>
      </c>
      <c r="BB29" s="55"/>
    </row>
    <row r="30" spans="1:54" ht="128.25" customHeight="1" x14ac:dyDescent="0.25">
      <c r="A30" s="81">
        <v>24</v>
      </c>
      <c r="B30" s="279" t="s">
        <v>66</v>
      </c>
      <c r="C30" s="279" t="s">
        <v>524</v>
      </c>
      <c r="D30" s="55" t="s">
        <v>50</v>
      </c>
      <c r="E30" s="55" t="s">
        <v>8</v>
      </c>
      <c r="F30" s="55" t="s">
        <v>196</v>
      </c>
      <c r="G30" s="55" t="s">
        <v>90</v>
      </c>
      <c r="H30" s="55" t="s">
        <v>187</v>
      </c>
      <c r="I30" s="202" t="s">
        <v>172</v>
      </c>
      <c r="J30" s="55" t="s">
        <v>61</v>
      </c>
      <c r="K30" s="245" t="s">
        <v>548</v>
      </c>
      <c r="L30" s="200">
        <v>24</v>
      </c>
      <c r="M30" s="55" t="s">
        <v>549</v>
      </c>
      <c r="N30" s="161" t="s">
        <v>550</v>
      </c>
      <c r="O30" s="55">
        <v>10</v>
      </c>
      <c r="P30" s="55" t="s">
        <v>551</v>
      </c>
      <c r="Q30" s="55" t="s">
        <v>58</v>
      </c>
      <c r="R30" s="55" t="s">
        <v>59</v>
      </c>
      <c r="S30" s="244" t="s">
        <v>77</v>
      </c>
      <c r="T30" s="244" t="s">
        <v>552</v>
      </c>
      <c r="U30" s="55">
        <v>1</v>
      </c>
      <c r="V30" s="216">
        <v>0.3</v>
      </c>
      <c r="W30" s="161">
        <v>3</v>
      </c>
      <c r="X30" s="161">
        <v>7</v>
      </c>
      <c r="Y30" s="217">
        <v>10</v>
      </c>
      <c r="Z30" s="55">
        <v>0</v>
      </c>
      <c r="AA30" s="161">
        <v>3</v>
      </c>
      <c r="AB30" s="161" t="s">
        <v>553</v>
      </c>
      <c r="AC30" s="81" t="s">
        <v>530</v>
      </c>
      <c r="AD30" s="81" t="s">
        <v>531</v>
      </c>
      <c r="AE30" s="161" t="s">
        <v>278</v>
      </c>
      <c r="AF30" s="161" t="s">
        <v>554</v>
      </c>
      <c r="AG30" s="161">
        <v>7</v>
      </c>
      <c r="AH30" s="192" t="s">
        <v>555</v>
      </c>
      <c r="AI30" s="161" t="s">
        <v>534</v>
      </c>
      <c r="AJ30" s="161" t="s">
        <v>531</v>
      </c>
      <c r="AK30" s="81" t="s">
        <v>278</v>
      </c>
      <c r="AL30" s="161" t="s">
        <v>556</v>
      </c>
      <c r="AM30" s="358">
        <v>10</v>
      </c>
      <c r="AN30" s="339" t="s">
        <v>557</v>
      </c>
      <c r="AO30" s="161" t="s">
        <v>534</v>
      </c>
      <c r="AP30" s="161" t="s">
        <v>531</v>
      </c>
      <c r="AQ30" s="81" t="s">
        <v>278</v>
      </c>
      <c r="AR30" s="161" t="s">
        <v>558</v>
      </c>
      <c r="AS30" s="161"/>
      <c r="AT30" s="161"/>
      <c r="AU30" s="161"/>
      <c r="AV30" s="161"/>
      <c r="AW30" s="161"/>
      <c r="AX30" s="161"/>
      <c r="AY30" s="110">
        <f t="shared" si="2"/>
        <v>1</v>
      </c>
      <c r="AZ30" s="265" t="str">
        <f>+IF(AY30="NO PROGRAMADA","NO PROGRAMADA",IF(AY30=100%,INTRODUCCION!$J$10,IF(AND(AY30&lt;100%,AY30&gt;=90%),INTRODUCCION!$J$11,IF(AND(AY30&lt;90%,AY30&gt;=70%),INTRODUCCION!$J$12,IF(AY30&lt;=69%,INTRODUCCION!$J$13,IF(AY30&gt;100%,INTRODUCCION!$J$14))))))</f>
        <v>Ejecución Óptima</v>
      </c>
      <c r="BA30" s="83">
        <f t="shared" si="1"/>
        <v>1</v>
      </c>
      <c r="BB30" s="55"/>
    </row>
    <row r="31" spans="1:54" ht="144" customHeight="1" x14ac:dyDescent="0.25">
      <c r="A31" s="81">
        <v>25</v>
      </c>
      <c r="B31" s="202" t="s">
        <v>68</v>
      </c>
      <c r="C31" s="202" t="s">
        <v>559</v>
      </c>
      <c r="D31" s="202" t="s">
        <v>50</v>
      </c>
      <c r="E31" s="200" t="s">
        <v>9</v>
      </c>
      <c r="F31" s="200" t="s">
        <v>198</v>
      </c>
      <c r="G31" s="200" t="s">
        <v>140</v>
      </c>
      <c r="H31" s="200" t="s">
        <v>145</v>
      </c>
      <c r="I31" s="200" t="s">
        <v>158</v>
      </c>
      <c r="J31" s="200" t="s">
        <v>93</v>
      </c>
      <c r="K31" s="251" t="s">
        <v>560</v>
      </c>
      <c r="L31" s="200">
        <v>25</v>
      </c>
      <c r="M31" s="200" t="s">
        <v>561</v>
      </c>
      <c r="N31" s="81" t="s">
        <v>562</v>
      </c>
      <c r="O31" s="214">
        <v>1</v>
      </c>
      <c r="P31" s="81" t="s">
        <v>563</v>
      </c>
      <c r="Q31" s="81" t="s">
        <v>75</v>
      </c>
      <c r="R31" s="81" t="s">
        <v>59</v>
      </c>
      <c r="S31" s="161" t="s">
        <v>77</v>
      </c>
      <c r="T31" s="161" t="s">
        <v>563</v>
      </c>
      <c r="U31" s="161">
        <v>0</v>
      </c>
      <c r="V31" s="214">
        <v>0.17</v>
      </c>
      <c r="W31" s="214">
        <v>0.25</v>
      </c>
      <c r="X31" s="214">
        <v>0.5</v>
      </c>
      <c r="Y31" s="215">
        <v>0.75</v>
      </c>
      <c r="Z31" s="214">
        <v>1</v>
      </c>
      <c r="AA31" s="203">
        <v>0</v>
      </c>
      <c r="AB31" s="282" t="s">
        <v>564</v>
      </c>
      <c r="AC31" s="81" t="s">
        <v>172</v>
      </c>
      <c r="AD31" s="81" t="s">
        <v>172</v>
      </c>
      <c r="AE31" s="81" t="s">
        <v>278</v>
      </c>
      <c r="AF31" s="280" t="s">
        <v>565</v>
      </c>
      <c r="AG31" s="214">
        <v>0.5</v>
      </c>
      <c r="AH31" s="187" t="s">
        <v>566</v>
      </c>
      <c r="AI31" s="79" t="s">
        <v>421</v>
      </c>
      <c r="AJ31" s="79" t="s">
        <v>421</v>
      </c>
      <c r="AK31" s="81" t="s">
        <v>278</v>
      </c>
      <c r="AL31" s="79" t="s">
        <v>567</v>
      </c>
      <c r="AM31" s="360">
        <v>0.75</v>
      </c>
      <c r="AN31" s="340" t="s">
        <v>568</v>
      </c>
      <c r="AO31" s="308" t="s">
        <v>569</v>
      </c>
      <c r="AP31" s="308" t="s">
        <v>570</v>
      </c>
      <c r="AQ31" s="308" t="s">
        <v>278</v>
      </c>
      <c r="AR31" s="376" t="s">
        <v>571</v>
      </c>
      <c r="AS31" s="84"/>
      <c r="AT31" s="80"/>
      <c r="AU31" s="80"/>
      <c r="AV31" s="80"/>
      <c r="AW31" s="80"/>
      <c r="AX31" s="80"/>
      <c r="AY31" s="110">
        <f t="shared" si="2"/>
        <v>1</v>
      </c>
      <c r="AZ31" s="265" t="str">
        <f>+IF(AY31="NO PROGRAMADA","NO PROGRAMADA",IF(AY31=100%,INTRODUCCION!$J$10,IF(AND(AY31&lt;100%,AY31&gt;=90%),INTRODUCCION!$J$11,IF(AND(AY31&lt;90%,AY31&gt;=70%),INTRODUCCION!$J$12,IF(AY31&lt;=69%,INTRODUCCION!$J$13,IF(AY31&gt;100%,INTRODUCCION!$J$14))))))</f>
        <v>Ejecución Óptima</v>
      </c>
      <c r="BA31" s="83">
        <f t="shared" si="1"/>
        <v>1</v>
      </c>
      <c r="BB31" s="273"/>
    </row>
    <row r="32" spans="1:54" ht="144" customHeight="1" x14ac:dyDescent="0.25">
      <c r="A32" s="81">
        <v>26</v>
      </c>
      <c r="B32" s="202" t="s">
        <v>68</v>
      </c>
      <c r="C32" s="202" t="s">
        <v>572</v>
      </c>
      <c r="D32" s="202" t="s">
        <v>50</v>
      </c>
      <c r="E32" s="200" t="s">
        <v>9</v>
      </c>
      <c r="F32" s="200" t="s">
        <v>198</v>
      </c>
      <c r="G32" s="200" t="s">
        <v>140</v>
      </c>
      <c r="H32" s="200" t="s">
        <v>103</v>
      </c>
      <c r="I32" s="200" t="s">
        <v>172</v>
      </c>
      <c r="J32" s="200" t="s">
        <v>61</v>
      </c>
      <c r="K32" s="251" t="s">
        <v>573</v>
      </c>
      <c r="L32" s="200">
        <v>26</v>
      </c>
      <c r="M32" s="200" t="s">
        <v>574</v>
      </c>
      <c r="N32" s="81" t="s">
        <v>575</v>
      </c>
      <c r="O32" s="214">
        <v>1</v>
      </c>
      <c r="P32" s="81" t="s">
        <v>576</v>
      </c>
      <c r="Q32" s="81" t="s">
        <v>75</v>
      </c>
      <c r="R32" s="81" t="s">
        <v>59</v>
      </c>
      <c r="S32" s="161" t="s">
        <v>77</v>
      </c>
      <c r="T32" s="161" t="s">
        <v>577</v>
      </c>
      <c r="U32" s="161">
        <v>0</v>
      </c>
      <c r="V32" s="214">
        <v>0.17</v>
      </c>
      <c r="W32" s="214">
        <v>0.2</v>
      </c>
      <c r="X32" s="214">
        <v>0.6</v>
      </c>
      <c r="Y32" s="215">
        <v>1</v>
      </c>
      <c r="Z32" s="214"/>
      <c r="AA32" s="281">
        <v>0.3</v>
      </c>
      <c r="AB32" s="283" t="s">
        <v>578</v>
      </c>
      <c r="AC32" s="81" t="s">
        <v>172</v>
      </c>
      <c r="AD32" s="81" t="s">
        <v>172</v>
      </c>
      <c r="AE32" s="81" t="s">
        <v>278</v>
      </c>
      <c r="AF32" s="280" t="s">
        <v>579</v>
      </c>
      <c r="AG32" s="214">
        <v>0.6</v>
      </c>
      <c r="AH32" s="187" t="s">
        <v>580</v>
      </c>
      <c r="AI32" s="79" t="s">
        <v>421</v>
      </c>
      <c r="AJ32" s="79" t="s">
        <v>421</v>
      </c>
      <c r="AK32" s="81" t="s">
        <v>278</v>
      </c>
      <c r="AL32" s="79" t="s">
        <v>581</v>
      </c>
      <c r="AM32" s="356">
        <v>1</v>
      </c>
      <c r="AN32" s="341" t="s">
        <v>582</v>
      </c>
      <c r="AO32" s="297" t="s">
        <v>583</v>
      </c>
      <c r="AP32" s="297" t="s">
        <v>583</v>
      </c>
      <c r="AQ32" s="79" t="s">
        <v>278</v>
      </c>
      <c r="AR32" s="374" t="s">
        <v>584</v>
      </c>
      <c r="AS32" s="84"/>
      <c r="AT32" s="80"/>
      <c r="AU32" s="80"/>
      <c r="AV32" s="80"/>
      <c r="AW32" s="80"/>
      <c r="AX32" s="80"/>
      <c r="AY32" s="110">
        <f t="shared" si="2"/>
        <v>1</v>
      </c>
      <c r="AZ32" s="265" t="str">
        <f>+IF(AY32="NO PROGRAMADA","NO PROGRAMADA",IF(AY32=100%,INTRODUCCION!$J$10,IF(AND(AY32&lt;100%,AY32&gt;=90%),INTRODUCCION!$J$11,IF(AND(AY32&lt;90%,AY32&gt;=70%),INTRODUCCION!$J$12,IF(AY32&lt;=69%,INTRODUCCION!$J$13,IF(AY32&gt;100%,INTRODUCCION!$J$14))))))</f>
        <v>Ejecución Óptima</v>
      </c>
      <c r="BA32" s="83">
        <f t="shared" si="1"/>
        <v>1</v>
      </c>
      <c r="BB32" s="273"/>
    </row>
    <row r="33" spans="1:54" ht="144" customHeight="1" x14ac:dyDescent="0.25">
      <c r="A33" s="81">
        <v>27</v>
      </c>
      <c r="B33" s="202" t="s">
        <v>68</v>
      </c>
      <c r="C33" s="202" t="s">
        <v>572</v>
      </c>
      <c r="D33" s="202" t="s">
        <v>50</v>
      </c>
      <c r="E33" s="200" t="s">
        <v>9</v>
      </c>
      <c r="F33" s="200" t="s">
        <v>198</v>
      </c>
      <c r="G33" s="200" t="s">
        <v>140</v>
      </c>
      <c r="H33" s="200" t="s">
        <v>103</v>
      </c>
      <c r="I33" s="200" t="s">
        <v>172</v>
      </c>
      <c r="J33" s="200" t="s">
        <v>78</v>
      </c>
      <c r="K33" s="251" t="s">
        <v>585</v>
      </c>
      <c r="L33" s="200">
        <v>27</v>
      </c>
      <c r="M33" s="200" t="s">
        <v>586</v>
      </c>
      <c r="N33" s="81" t="s">
        <v>587</v>
      </c>
      <c r="O33" s="214">
        <v>1</v>
      </c>
      <c r="P33" s="81" t="s">
        <v>588</v>
      </c>
      <c r="Q33" s="81" t="s">
        <v>75</v>
      </c>
      <c r="R33" s="81" t="s">
        <v>59</v>
      </c>
      <c r="S33" s="161" t="s">
        <v>77</v>
      </c>
      <c r="T33" s="252" t="s">
        <v>589</v>
      </c>
      <c r="U33" s="79">
        <v>0</v>
      </c>
      <c r="V33" s="214">
        <v>0.17</v>
      </c>
      <c r="W33" s="214">
        <v>0.5</v>
      </c>
      <c r="X33" s="214">
        <v>1</v>
      </c>
      <c r="Y33" s="215">
        <v>0</v>
      </c>
      <c r="Z33" s="214">
        <v>0</v>
      </c>
      <c r="AA33" s="281">
        <v>0.5</v>
      </c>
      <c r="AB33" s="283" t="s">
        <v>590</v>
      </c>
      <c r="AC33" s="81" t="s">
        <v>172</v>
      </c>
      <c r="AD33" s="81" t="s">
        <v>172</v>
      </c>
      <c r="AE33" s="80" t="s">
        <v>278</v>
      </c>
      <c r="AF33" s="280" t="s">
        <v>591</v>
      </c>
      <c r="AG33" s="214">
        <v>0.9</v>
      </c>
      <c r="AH33" s="187" t="s">
        <v>592</v>
      </c>
      <c r="AI33" s="79" t="s">
        <v>593</v>
      </c>
      <c r="AJ33" s="79" t="s">
        <v>594</v>
      </c>
      <c r="AK33" s="81" t="s">
        <v>278</v>
      </c>
      <c r="AL33" s="75" t="s">
        <v>595</v>
      </c>
      <c r="AM33" s="361">
        <v>1</v>
      </c>
      <c r="AN33" s="342" t="s">
        <v>596</v>
      </c>
      <c r="AO33" s="297" t="s">
        <v>583</v>
      </c>
      <c r="AP33" s="297" t="s">
        <v>583</v>
      </c>
      <c r="AQ33" s="79" t="s">
        <v>278</v>
      </c>
      <c r="AR33" s="376" t="s">
        <v>597</v>
      </c>
      <c r="AS33" s="84"/>
      <c r="AT33" s="80"/>
      <c r="AU33" s="80"/>
      <c r="AV33" s="80"/>
      <c r="AW33" s="80"/>
      <c r="AX33" s="80"/>
      <c r="AY33" s="110">
        <v>1</v>
      </c>
      <c r="AZ33" s="265" t="str">
        <f>+IF(AY33="NO PROGRAMADA","NO PROGRAMADA",IF(AY33=100%,INTRODUCCION!$J$10,IF(AND(AY33&lt;100%,AY33&gt;=90%),INTRODUCCION!$J$11,IF(AND(AY33&lt;90%,AY33&gt;=70%),INTRODUCCION!$J$12,IF(AY33&lt;=69%,INTRODUCCION!$J$13,IF(AY33&gt;100%,INTRODUCCION!$J$14))))))</f>
        <v>Ejecución Óptima</v>
      </c>
      <c r="BA33" s="83">
        <v>1</v>
      </c>
      <c r="BB33" s="273"/>
    </row>
    <row r="34" spans="1:54" ht="189" customHeight="1" x14ac:dyDescent="0.25">
      <c r="A34" s="81">
        <v>28</v>
      </c>
      <c r="B34" s="55" t="s">
        <v>68</v>
      </c>
      <c r="C34" s="55" t="s">
        <v>598</v>
      </c>
      <c r="D34" s="55" t="s">
        <v>50</v>
      </c>
      <c r="E34" s="161" t="s">
        <v>9</v>
      </c>
      <c r="F34" s="161" t="s">
        <v>161</v>
      </c>
      <c r="G34" s="161" t="s">
        <v>140</v>
      </c>
      <c r="H34" s="161" t="s">
        <v>103</v>
      </c>
      <c r="I34" s="200" t="s">
        <v>172</v>
      </c>
      <c r="J34" s="161" t="s">
        <v>78</v>
      </c>
      <c r="K34" s="253" t="s">
        <v>599</v>
      </c>
      <c r="L34" s="200">
        <v>28</v>
      </c>
      <c r="M34" s="161" t="s">
        <v>600</v>
      </c>
      <c r="N34" s="161" t="s">
        <v>601</v>
      </c>
      <c r="O34" s="206">
        <v>1</v>
      </c>
      <c r="P34" s="81" t="s">
        <v>602</v>
      </c>
      <c r="Q34" s="161" t="s">
        <v>75</v>
      </c>
      <c r="R34" s="161" t="s">
        <v>59</v>
      </c>
      <c r="S34" s="161" t="s">
        <v>77</v>
      </c>
      <c r="T34" s="161" t="s">
        <v>603</v>
      </c>
      <c r="U34" s="161">
        <v>0</v>
      </c>
      <c r="V34" s="206">
        <v>0.16</v>
      </c>
      <c r="W34" s="206">
        <v>0.2</v>
      </c>
      <c r="X34" s="206">
        <v>0.6</v>
      </c>
      <c r="Y34" s="207">
        <v>1</v>
      </c>
      <c r="Z34" s="206"/>
      <c r="AA34" s="281">
        <v>0.2</v>
      </c>
      <c r="AB34" s="283" t="s">
        <v>604</v>
      </c>
      <c r="AC34" s="81" t="s">
        <v>172</v>
      </c>
      <c r="AD34" s="81" t="s">
        <v>172</v>
      </c>
      <c r="AE34" s="81" t="s">
        <v>278</v>
      </c>
      <c r="AF34" s="271" t="s">
        <v>605</v>
      </c>
      <c r="AG34" s="206">
        <v>0.55000000000000004</v>
      </c>
      <c r="AH34" s="189" t="s">
        <v>606</v>
      </c>
      <c r="AI34" s="79" t="s">
        <v>607</v>
      </c>
      <c r="AJ34" s="81" t="s">
        <v>608</v>
      </c>
      <c r="AK34" s="81" t="s">
        <v>278</v>
      </c>
      <c r="AL34" s="81" t="s">
        <v>609</v>
      </c>
      <c r="AM34" s="362">
        <v>1</v>
      </c>
      <c r="AN34" s="271" t="s">
        <v>610</v>
      </c>
      <c r="AO34" s="309" t="s">
        <v>583</v>
      </c>
      <c r="AP34" s="309" t="s">
        <v>583</v>
      </c>
      <c r="AQ34" s="79" t="s">
        <v>278</v>
      </c>
      <c r="AR34" s="377" t="s">
        <v>611</v>
      </c>
      <c r="AS34" s="81"/>
      <c r="AT34" s="81"/>
      <c r="AU34" s="81"/>
      <c r="AV34" s="81"/>
      <c r="AW34" s="81"/>
      <c r="AX34" s="81"/>
      <c r="AY34" s="110">
        <f>+IF(Y34=0,"NO PROGRAMADA",AM34/Y34)</f>
        <v>1</v>
      </c>
      <c r="AZ34" s="265" t="str">
        <f>+IF(AY34="NO PROGRAMADA","NO PROGRAMADA",IF(AY34=100%,INTRODUCCION!$J$10,IF(AND(AY34&lt;100%,AY34&gt;=90%),INTRODUCCION!$J$11,IF(AND(AY34&lt;90%,AY34&gt;=70%),INTRODUCCION!$J$12,IF(AY34&lt;=69%,INTRODUCCION!$J$13,IF(AY34&gt;100%,INTRODUCCION!$J$14))))))</f>
        <v>Ejecución Óptima</v>
      </c>
      <c r="BA34" s="83">
        <f t="shared" si="1"/>
        <v>1</v>
      </c>
      <c r="BB34" s="81"/>
    </row>
    <row r="35" spans="1:54" ht="154.5" customHeight="1" x14ac:dyDescent="0.25">
      <c r="A35" s="81">
        <v>29</v>
      </c>
      <c r="B35" s="202" t="s">
        <v>68</v>
      </c>
      <c r="C35" s="202" t="s">
        <v>612</v>
      </c>
      <c r="D35" s="202" t="s">
        <v>50</v>
      </c>
      <c r="E35" s="200" t="s">
        <v>9</v>
      </c>
      <c r="F35" s="200" t="s">
        <v>161</v>
      </c>
      <c r="G35" s="200" t="s">
        <v>140</v>
      </c>
      <c r="H35" s="200" t="s">
        <v>178</v>
      </c>
      <c r="I35" s="200" t="s">
        <v>172</v>
      </c>
      <c r="J35" s="200" t="s">
        <v>61</v>
      </c>
      <c r="K35" s="251" t="s">
        <v>613</v>
      </c>
      <c r="L35" s="200">
        <v>29</v>
      </c>
      <c r="M35" s="200" t="s">
        <v>614</v>
      </c>
      <c r="N35" s="81" t="s">
        <v>615</v>
      </c>
      <c r="O35" s="214">
        <v>1</v>
      </c>
      <c r="P35" s="81" t="s">
        <v>616</v>
      </c>
      <c r="Q35" s="81" t="s">
        <v>75</v>
      </c>
      <c r="R35" s="81" t="s">
        <v>59</v>
      </c>
      <c r="S35" s="254" t="s">
        <v>77</v>
      </c>
      <c r="T35" s="254" t="s">
        <v>617</v>
      </c>
      <c r="U35" s="254">
        <v>0</v>
      </c>
      <c r="V35" s="214">
        <v>0.16</v>
      </c>
      <c r="W35" s="214">
        <v>0.25</v>
      </c>
      <c r="X35" s="214">
        <v>0.5</v>
      </c>
      <c r="Y35" s="215">
        <v>0.75</v>
      </c>
      <c r="Z35" s="214">
        <v>1</v>
      </c>
      <c r="AA35" s="281">
        <v>0.25</v>
      </c>
      <c r="AB35" s="283" t="s">
        <v>618</v>
      </c>
      <c r="AC35" s="81" t="s">
        <v>172</v>
      </c>
      <c r="AD35" s="81" t="s">
        <v>172</v>
      </c>
      <c r="AE35" s="81" t="s">
        <v>172</v>
      </c>
      <c r="AF35" s="271" t="s">
        <v>619</v>
      </c>
      <c r="AG35" s="214">
        <v>0.5</v>
      </c>
      <c r="AH35" s="189" t="s">
        <v>620</v>
      </c>
      <c r="AI35" s="81" t="s">
        <v>621</v>
      </c>
      <c r="AJ35" s="81" t="s">
        <v>622</v>
      </c>
      <c r="AK35" s="81" t="s">
        <v>278</v>
      </c>
      <c r="AL35" s="81" t="s">
        <v>623</v>
      </c>
      <c r="AM35" s="362">
        <v>0.75</v>
      </c>
      <c r="AN35" s="307" t="s">
        <v>624</v>
      </c>
      <c r="AO35" s="309" t="s">
        <v>583</v>
      </c>
      <c r="AP35" s="309" t="s">
        <v>583</v>
      </c>
      <c r="AQ35" s="79" t="s">
        <v>278</v>
      </c>
      <c r="AR35" s="271" t="s">
        <v>625</v>
      </c>
      <c r="AS35" s="81"/>
      <c r="AT35" s="81"/>
      <c r="AU35" s="81"/>
      <c r="AV35" s="81"/>
      <c r="AW35" s="81"/>
      <c r="AX35" s="81"/>
      <c r="AY35" s="110">
        <f>+IF(Y35=0,"NO PROGRAMADA",AM35/Y35)</f>
        <v>1</v>
      </c>
      <c r="AZ35" s="265" t="str">
        <f>+IF(AY35="NO PROGRAMADA","NO PROGRAMADA",IF(AY35=100%,INTRODUCCION!$J$10,IF(AND(AY35&lt;100%,AY35&gt;=90%),INTRODUCCION!$J$11,IF(AND(AY35&lt;90%,AY35&gt;=70%),INTRODUCCION!$J$12,IF(AY35&lt;=69%,INTRODUCCION!$J$13,IF(AY35&gt;100%,INTRODUCCION!$J$14))))))</f>
        <v>Ejecución Óptima</v>
      </c>
      <c r="BA35" s="83">
        <f t="shared" si="1"/>
        <v>1</v>
      </c>
      <c r="BB35" s="28"/>
    </row>
    <row r="36" spans="1:54" ht="409.5" x14ac:dyDescent="0.25">
      <c r="A36" s="81">
        <v>30</v>
      </c>
      <c r="B36" s="55" t="s">
        <v>68</v>
      </c>
      <c r="C36" s="55" t="s">
        <v>626</v>
      </c>
      <c r="D36" s="55" t="s">
        <v>50</v>
      </c>
      <c r="E36" s="161" t="s">
        <v>9</v>
      </c>
      <c r="F36" s="161" t="s">
        <v>161</v>
      </c>
      <c r="G36" s="161" t="s">
        <v>140</v>
      </c>
      <c r="H36" s="161" t="s">
        <v>103</v>
      </c>
      <c r="I36" s="200" t="s">
        <v>172</v>
      </c>
      <c r="J36" s="161" t="s">
        <v>120</v>
      </c>
      <c r="K36" s="253" t="s">
        <v>627</v>
      </c>
      <c r="L36" s="200">
        <v>30</v>
      </c>
      <c r="M36" s="161" t="s">
        <v>628</v>
      </c>
      <c r="N36" s="161" t="s">
        <v>629</v>
      </c>
      <c r="O36" s="206">
        <v>1</v>
      </c>
      <c r="P36" s="161" t="s">
        <v>630</v>
      </c>
      <c r="Q36" s="161" t="s">
        <v>75</v>
      </c>
      <c r="R36" s="161" t="s">
        <v>59</v>
      </c>
      <c r="S36" s="161" t="s">
        <v>77</v>
      </c>
      <c r="T36" s="79" t="s">
        <v>631</v>
      </c>
      <c r="U36" s="79">
        <v>0</v>
      </c>
      <c r="V36" s="206">
        <v>0.17</v>
      </c>
      <c r="W36" s="206">
        <v>0</v>
      </c>
      <c r="X36" s="206">
        <v>0.2</v>
      </c>
      <c r="Y36" s="215">
        <v>0.6</v>
      </c>
      <c r="Z36" s="206">
        <v>1</v>
      </c>
      <c r="AA36" s="281">
        <v>0.1</v>
      </c>
      <c r="AB36" s="283" t="s">
        <v>632</v>
      </c>
      <c r="AC36" s="81" t="s">
        <v>172</v>
      </c>
      <c r="AD36" s="81" t="s">
        <v>172</v>
      </c>
      <c r="AE36" s="81" t="s">
        <v>172</v>
      </c>
      <c r="AF36" s="271" t="s">
        <v>633</v>
      </c>
      <c r="AG36" s="206">
        <v>0.2</v>
      </c>
      <c r="AH36" s="189" t="s">
        <v>634</v>
      </c>
      <c r="AI36" s="81" t="s">
        <v>421</v>
      </c>
      <c r="AJ36" s="81" t="s">
        <v>421</v>
      </c>
      <c r="AK36" s="81" t="s">
        <v>278</v>
      </c>
      <c r="AL36" s="81" t="s">
        <v>635</v>
      </c>
      <c r="AM36" s="362">
        <v>0.245</v>
      </c>
      <c r="AN36" s="378" t="s">
        <v>636</v>
      </c>
      <c r="AO36" s="379" t="s">
        <v>637</v>
      </c>
      <c r="AP36" s="379" t="s">
        <v>638</v>
      </c>
      <c r="AQ36" s="79" t="s">
        <v>278</v>
      </c>
      <c r="AR36" s="375" t="s">
        <v>639</v>
      </c>
      <c r="AS36" s="81"/>
      <c r="AT36" s="81"/>
      <c r="AU36" s="81"/>
      <c r="AV36" s="81"/>
      <c r="AW36" s="81"/>
      <c r="AX36" s="81"/>
      <c r="AY36" s="110">
        <f>+IF(Y36=0,"NO PROGRAMADA",AM36/Y36)</f>
        <v>0.40833333333333333</v>
      </c>
      <c r="AZ36" s="265" t="str">
        <f>+IF(AY36="NO PROGRAMADA","NO PROGRAMADA",IF(AY36=100%,INTRODUCCION!$J$10,IF(AND(AY36&lt;100%,AY36&gt;=90%),INTRODUCCION!$J$11,IF(AND(AY36&lt;90%,AY36&gt;=70%),INTRODUCCION!$J$12,IF(AY36&lt;=69%,INTRODUCCION!$J$13,IF(AY36&gt;100%,INTRODUCCION!$J$14))))))</f>
        <v>Baja Ejecución</v>
      </c>
      <c r="BA36" s="83">
        <f>+IF(Y36=0,"NO PROGRAMADA",IF(AM36/Y36&gt;100%,"100%",AM36/Y36))</f>
        <v>0.40833333333333333</v>
      </c>
      <c r="BB36" s="81"/>
    </row>
    <row r="37" spans="1:54" ht="285" x14ac:dyDescent="0.2">
      <c r="A37" s="81">
        <v>31</v>
      </c>
      <c r="B37" s="257" t="s">
        <v>66</v>
      </c>
      <c r="C37" s="257" t="s">
        <v>640</v>
      </c>
      <c r="D37" s="202" t="s">
        <v>10</v>
      </c>
      <c r="E37" s="202" t="s">
        <v>10</v>
      </c>
      <c r="F37" s="202" t="s">
        <v>170</v>
      </c>
      <c r="G37" s="202" t="s">
        <v>152</v>
      </c>
      <c r="H37" s="202" t="s">
        <v>103</v>
      </c>
      <c r="I37" s="202" t="s">
        <v>172</v>
      </c>
      <c r="J37" s="202" t="s">
        <v>61</v>
      </c>
      <c r="K37" s="247" t="s">
        <v>641</v>
      </c>
      <c r="L37" s="200">
        <v>31</v>
      </c>
      <c r="M37" s="202" t="s">
        <v>642</v>
      </c>
      <c r="N37" s="81" t="s">
        <v>643</v>
      </c>
      <c r="O37" s="216">
        <v>1</v>
      </c>
      <c r="P37" s="28" t="s">
        <v>644</v>
      </c>
      <c r="Q37" s="81" t="s">
        <v>75</v>
      </c>
      <c r="R37" s="81" t="s">
        <v>59</v>
      </c>
      <c r="S37" s="55" t="s">
        <v>77</v>
      </c>
      <c r="T37" s="55" t="s">
        <v>645</v>
      </c>
      <c r="U37" s="244" t="s">
        <v>338</v>
      </c>
      <c r="V37" s="216">
        <v>0.2</v>
      </c>
      <c r="W37" s="214">
        <v>0</v>
      </c>
      <c r="X37" s="214">
        <v>0.3</v>
      </c>
      <c r="Y37" s="215">
        <v>0.7</v>
      </c>
      <c r="Z37" s="216">
        <v>1</v>
      </c>
      <c r="AA37" s="81">
        <v>0</v>
      </c>
      <c r="AB37" s="81" t="s">
        <v>646</v>
      </c>
      <c r="AC37" s="81" t="s">
        <v>647</v>
      </c>
      <c r="AD37" s="81" t="s">
        <v>172</v>
      </c>
      <c r="AE37" s="81" t="s">
        <v>172</v>
      </c>
      <c r="AF37" s="81" t="s">
        <v>648</v>
      </c>
      <c r="AG37" s="214">
        <v>0.3</v>
      </c>
      <c r="AH37" s="189" t="s">
        <v>649</v>
      </c>
      <c r="AI37" s="81" t="s">
        <v>650</v>
      </c>
      <c r="AJ37" s="81" t="s">
        <v>172</v>
      </c>
      <c r="AK37" s="81" t="s">
        <v>278</v>
      </c>
      <c r="AL37" s="81" t="s">
        <v>651</v>
      </c>
      <c r="AM37" s="215">
        <v>0.7</v>
      </c>
      <c r="AN37" s="343" t="s">
        <v>652</v>
      </c>
      <c r="AO37" s="81" t="s">
        <v>650</v>
      </c>
      <c r="AP37" s="81" t="s">
        <v>172</v>
      </c>
      <c r="AQ37" s="81" t="s">
        <v>278</v>
      </c>
      <c r="AR37" s="81" t="s">
        <v>653</v>
      </c>
      <c r="AS37" s="81"/>
      <c r="AT37" s="81"/>
      <c r="AU37" s="81"/>
      <c r="AV37" s="81"/>
      <c r="AW37" s="81"/>
      <c r="AX37" s="81"/>
      <c r="AY37" s="110">
        <f t="shared" ref="AY37:AY38" si="3">+IF(Y37=0,"NO PROGRAMADA",AM37/Y37)</f>
        <v>1</v>
      </c>
      <c r="AZ37" s="265" t="str">
        <f>+IF(AY37="NO PROGRAMADA","NO PROGRAMADA",IF(AY37=100%,INTRODUCCION!$J$10,IF(AND(AY37&lt;100%,AY37&gt;=90%),INTRODUCCION!$J$11,IF(AND(AY37&lt;90%,AY37&gt;=70%),INTRODUCCION!$J$12,IF(AY37&lt;=69%,INTRODUCCION!$J$13,IF(AY37&gt;100%,INTRODUCCION!$J$14))))))</f>
        <v>Ejecución Óptima</v>
      </c>
      <c r="BA37" s="83">
        <f t="shared" ref="BA37:BA39" si="4">+IF(Y37=0,"NO PROGRAMADA",IF(AM37/Y37&gt;100%,"100%",AM37/Y37))</f>
        <v>1</v>
      </c>
      <c r="BB37" s="28"/>
    </row>
    <row r="38" spans="1:54" ht="128.25" customHeight="1" x14ac:dyDescent="0.25">
      <c r="A38" s="81">
        <v>32</v>
      </c>
      <c r="B38" s="257" t="s">
        <v>66</v>
      </c>
      <c r="C38" s="257" t="s">
        <v>640</v>
      </c>
      <c r="D38" s="202" t="s">
        <v>10</v>
      </c>
      <c r="E38" s="202" t="s">
        <v>10</v>
      </c>
      <c r="F38" s="202" t="s">
        <v>170</v>
      </c>
      <c r="G38" s="202" t="s">
        <v>152</v>
      </c>
      <c r="H38" s="202" t="s">
        <v>103</v>
      </c>
      <c r="I38" s="202" t="s">
        <v>172</v>
      </c>
      <c r="J38" s="202" t="s">
        <v>61</v>
      </c>
      <c r="K38" s="247" t="s">
        <v>654</v>
      </c>
      <c r="L38" s="200">
        <v>32</v>
      </c>
      <c r="M38" s="202" t="s">
        <v>655</v>
      </c>
      <c r="N38" s="28" t="s">
        <v>656</v>
      </c>
      <c r="O38" s="28">
        <v>309</v>
      </c>
      <c r="P38" s="28" t="s">
        <v>657</v>
      </c>
      <c r="Q38" s="28" t="s">
        <v>58</v>
      </c>
      <c r="R38" s="28" t="s">
        <v>59</v>
      </c>
      <c r="S38" s="55" t="s">
        <v>60</v>
      </c>
      <c r="T38" s="55" t="s">
        <v>658</v>
      </c>
      <c r="U38" s="244" t="s">
        <v>338</v>
      </c>
      <c r="V38" s="216">
        <v>0.4</v>
      </c>
      <c r="W38" s="214">
        <v>0</v>
      </c>
      <c r="X38" s="81">
        <v>100</v>
      </c>
      <c r="Y38" s="218">
        <v>200</v>
      </c>
      <c r="Z38" s="28">
        <v>309</v>
      </c>
      <c r="AA38" s="81">
        <v>0</v>
      </c>
      <c r="AB38" s="81" t="s">
        <v>659</v>
      </c>
      <c r="AC38" s="81" t="s">
        <v>172</v>
      </c>
      <c r="AD38" s="81" t="s">
        <v>172</v>
      </c>
      <c r="AE38" s="81" t="s">
        <v>172</v>
      </c>
      <c r="AF38" s="81" t="s">
        <v>660</v>
      </c>
      <c r="AG38" s="81">
        <v>113</v>
      </c>
      <c r="AH38" s="189" t="s">
        <v>661</v>
      </c>
      <c r="AI38" s="81" t="s">
        <v>650</v>
      </c>
      <c r="AJ38" s="81" t="s">
        <v>172</v>
      </c>
      <c r="AK38" s="81" t="s">
        <v>278</v>
      </c>
      <c r="AL38" s="81" t="s">
        <v>662</v>
      </c>
      <c r="AM38" s="218">
        <v>223</v>
      </c>
      <c r="AN38" s="271" t="s">
        <v>663</v>
      </c>
      <c r="AO38" s="81" t="s">
        <v>650</v>
      </c>
      <c r="AP38" s="81" t="s">
        <v>172</v>
      </c>
      <c r="AQ38" s="81" t="s">
        <v>278</v>
      </c>
      <c r="AR38" s="81" t="s">
        <v>664</v>
      </c>
      <c r="AS38" s="81"/>
      <c r="AT38" s="81"/>
      <c r="AU38" s="81"/>
      <c r="AV38" s="81"/>
      <c r="AW38" s="81"/>
      <c r="AX38" s="81"/>
      <c r="AY38" s="110">
        <f t="shared" si="3"/>
        <v>1.115</v>
      </c>
      <c r="AZ38" s="265" t="str">
        <f>+IF(AY38="NO PROGRAMADA","NO PROGRAMADA",IF(AY38=100%,INTRODUCCION!$J$10,IF(AND(AY38&lt;100%,AY38&gt;=90%),INTRODUCCION!$J$11,IF(AND(AY38&lt;90%,AY38&gt;=70%),INTRODUCCION!$J$12,IF(AY38&lt;=69%,INTRODUCCION!$J$13,IF(AY38&gt;100%,INTRODUCCION!$J$14))))))</f>
        <v>Sobre Ejecución</v>
      </c>
      <c r="BA38" s="83" t="str">
        <f t="shared" si="4"/>
        <v>100%</v>
      </c>
      <c r="BB38" s="28"/>
    </row>
    <row r="39" spans="1:54" ht="128.25" customHeight="1" x14ac:dyDescent="0.25">
      <c r="A39" s="81">
        <v>33</v>
      </c>
      <c r="B39" s="257" t="s">
        <v>66</v>
      </c>
      <c r="C39" s="257" t="s">
        <v>640</v>
      </c>
      <c r="D39" s="202" t="s">
        <v>10</v>
      </c>
      <c r="E39" s="202" t="s">
        <v>10</v>
      </c>
      <c r="F39" s="202" t="s">
        <v>170</v>
      </c>
      <c r="G39" s="202" t="s">
        <v>152</v>
      </c>
      <c r="H39" s="202" t="s">
        <v>138</v>
      </c>
      <c r="I39" s="202" t="s">
        <v>172</v>
      </c>
      <c r="J39" s="202" t="s">
        <v>132</v>
      </c>
      <c r="K39" s="247" t="s">
        <v>665</v>
      </c>
      <c r="L39" s="200">
        <v>33</v>
      </c>
      <c r="M39" s="202" t="s">
        <v>666</v>
      </c>
      <c r="N39" s="81" t="s">
        <v>667</v>
      </c>
      <c r="O39" s="214">
        <v>1</v>
      </c>
      <c r="P39" s="81" t="s">
        <v>668</v>
      </c>
      <c r="Q39" s="81" t="s">
        <v>75</v>
      </c>
      <c r="R39" s="81" t="s">
        <v>59</v>
      </c>
      <c r="S39" s="55" t="s">
        <v>77</v>
      </c>
      <c r="T39" s="55" t="s">
        <v>645</v>
      </c>
      <c r="U39" s="244" t="s">
        <v>338</v>
      </c>
      <c r="V39" s="216">
        <v>0.2</v>
      </c>
      <c r="W39" s="214">
        <v>0</v>
      </c>
      <c r="X39" s="214">
        <v>0.3</v>
      </c>
      <c r="Y39" s="215">
        <v>0.6</v>
      </c>
      <c r="Z39" s="216">
        <v>1</v>
      </c>
      <c r="AA39" s="81">
        <v>0</v>
      </c>
      <c r="AB39" s="81" t="s">
        <v>669</v>
      </c>
      <c r="AC39" s="81" t="s">
        <v>647</v>
      </c>
      <c r="AD39" s="81" t="s">
        <v>172</v>
      </c>
      <c r="AE39" s="81" t="s">
        <v>172</v>
      </c>
      <c r="AF39" s="81" t="s">
        <v>670</v>
      </c>
      <c r="AG39" s="214">
        <v>0.3</v>
      </c>
      <c r="AH39" s="189" t="s">
        <v>671</v>
      </c>
      <c r="AI39" s="81" t="s">
        <v>650</v>
      </c>
      <c r="AJ39" s="81" t="s">
        <v>172</v>
      </c>
      <c r="AK39" s="81" t="s">
        <v>278</v>
      </c>
      <c r="AL39" s="81" t="s">
        <v>672</v>
      </c>
      <c r="AM39" s="215">
        <v>0.6</v>
      </c>
      <c r="AN39" s="271" t="s">
        <v>673</v>
      </c>
      <c r="AO39" s="81" t="s">
        <v>650</v>
      </c>
      <c r="AP39" s="81" t="s">
        <v>172</v>
      </c>
      <c r="AQ39" s="81" t="s">
        <v>278</v>
      </c>
      <c r="AR39" s="81" t="s">
        <v>674</v>
      </c>
      <c r="AS39" s="81"/>
      <c r="AT39" s="81"/>
      <c r="AU39" s="81"/>
      <c r="AV39" s="81"/>
      <c r="AW39" s="81"/>
      <c r="AX39" s="81"/>
      <c r="AY39" s="110">
        <f>+IF(Y39=0,"NO PROGRAMADA",AM39/Y39)</f>
        <v>1</v>
      </c>
      <c r="AZ39" s="265" t="str">
        <f>+IF(AY39="NO PROGRAMADA","NO PROGRAMADA",IF(AY39=100%,INTRODUCCION!$J$10,IF(AND(AY39&lt;100%,AY39&gt;=90%),INTRODUCCION!$J$11,IF(AND(AY39&lt;90%,AY39&gt;=70%),INTRODUCCION!$J$12,IF(AY39&lt;=69%,INTRODUCCION!$J$13,IF(AY39&gt;100%,INTRODUCCION!$J$14))))))</f>
        <v>Ejecución Óptima</v>
      </c>
      <c r="BA39" s="83">
        <f t="shared" si="4"/>
        <v>1</v>
      </c>
      <c r="BB39" s="28"/>
    </row>
    <row r="40" spans="1:54" ht="219.75" customHeight="1" x14ac:dyDescent="0.25">
      <c r="A40" s="81">
        <v>34</v>
      </c>
      <c r="B40" s="257" t="s">
        <v>66</v>
      </c>
      <c r="C40" s="257" t="s">
        <v>640</v>
      </c>
      <c r="D40" s="202" t="s">
        <v>10</v>
      </c>
      <c r="E40" s="202" t="s">
        <v>10</v>
      </c>
      <c r="F40" s="202" t="s">
        <v>170</v>
      </c>
      <c r="G40" s="202" t="s">
        <v>118</v>
      </c>
      <c r="H40" s="202" t="s">
        <v>138</v>
      </c>
      <c r="I40" s="202" t="s">
        <v>172</v>
      </c>
      <c r="J40" s="202" t="s">
        <v>132</v>
      </c>
      <c r="K40" s="247" t="s">
        <v>675</v>
      </c>
      <c r="L40" s="200">
        <v>34</v>
      </c>
      <c r="M40" s="202" t="s">
        <v>676</v>
      </c>
      <c r="N40" s="81" t="s">
        <v>677</v>
      </c>
      <c r="O40" s="214">
        <v>1</v>
      </c>
      <c r="P40" s="81" t="s">
        <v>678</v>
      </c>
      <c r="Q40" s="81" t="s">
        <v>75</v>
      </c>
      <c r="R40" s="81" t="s">
        <v>59</v>
      </c>
      <c r="S40" s="55" t="s">
        <v>77</v>
      </c>
      <c r="T40" s="55" t="s">
        <v>645</v>
      </c>
      <c r="U40" s="244" t="s">
        <v>338</v>
      </c>
      <c r="V40" s="216">
        <v>0.2</v>
      </c>
      <c r="W40" s="214">
        <v>0</v>
      </c>
      <c r="X40" s="214">
        <v>0.4</v>
      </c>
      <c r="Y40" s="215">
        <v>0.8</v>
      </c>
      <c r="Z40" s="216">
        <v>1</v>
      </c>
      <c r="AA40" s="81">
        <v>0</v>
      </c>
      <c r="AB40" s="81" t="s">
        <v>679</v>
      </c>
      <c r="AC40" s="81" t="s">
        <v>647</v>
      </c>
      <c r="AD40" s="81" t="s">
        <v>172</v>
      </c>
      <c r="AE40" s="81" t="s">
        <v>172</v>
      </c>
      <c r="AF40" s="81" t="s">
        <v>670</v>
      </c>
      <c r="AG40" s="214">
        <v>0.4</v>
      </c>
      <c r="AH40" s="189" t="s">
        <v>680</v>
      </c>
      <c r="AI40" s="81" t="s">
        <v>681</v>
      </c>
      <c r="AJ40" s="81" t="s">
        <v>172</v>
      </c>
      <c r="AK40" s="81" t="s">
        <v>278</v>
      </c>
      <c r="AL40" s="179" t="s">
        <v>672</v>
      </c>
      <c r="AM40" s="215">
        <v>0.8</v>
      </c>
      <c r="AN40" s="271" t="s">
        <v>682</v>
      </c>
      <c r="AO40" s="81" t="s">
        <v>650</v>
      </c>
      <c r="AP40" s="81" t="s">
        <v>172</v>
      </c>
      <c r="AQ40" s="81" t="s">
        <v>278</v>
      </c>
      <c r="AR40" s="81" t="s">
        <v>674</v>
      </c>
      <c r="AS40" s="81"/>
      <c r="AT40" s="81"/>
      <c r="AU40" s="81"/>
      <c r="AV40" s="81"/>
      <c r="AW40" s="81"/>
      <c r="AX40" s="81"/>
      <c r="AY40" s="110">
        <f t="shared" ref="AY40:AY41" si="5">+IF(Y40=0,"NO PROGRAMADA",AM40/Y40)</f>
        <v>1</v>
      </c>
      <c r="AZ40" s="265" t="str">
        <f>+IF(AY40="NO PROGRAMADA","NO PROGRAMADA",IF(AY40=100%,INTRODUCCION!$J$10,IF(AND(AY40&lt;100%,AY40&gt;=90%),INTRODUCCION!$J$11,IF(AND(AY40&lt;90%,AY40&gt;=70%),INTRODUCCION!$J$12,IF(AY40&lt;=69%,INTRODUCCION!$J$13,IF(AY40&gt;100%,INTRODUCCION!$J$14))))))</f>
        <v>Ejecución Óptima</v>
      </c>
      <c r="BA40" s="83">
        <f t="shared" ref="BA40:BA49" si="6">+IF(Y40=0,"NO PROGRAMADA",IF(AM40/Y40&gt;100%,"100%",AM40/Y40))</f>
        <v>1</v>
      </c>
      <c r="BB40" s="28"/>
    </row>
    <row r="41" spans="1:54" ht="240" customHeight="1" x14ac:dyDescent="0.25">
      <c r="A41" s="81">
        <v>35</v>
      </c>
      <c r="B41" s="202" t="s">
        <v>65</v>
      </c>
      <c r="C41" s="202" t="s">
        <v>683</v>
      </c>
      <c r="D41" s="202" t="s">
        <v>10</v>
      </c>
      <c r="E41" s="202" t="s">
        <v>11</v>
      </c>
      <c r="F41" s="202" t="s">
        <v>170</v>
      </c>
      <c r="G41" s="202" t="s">
        <v>147</v>
      </c>
      <c r="H41" s="202" t="s">
        <v>103</v>
      </c>
      <c r="I41" s="202" t="s">
        <v>172</v>
      </c>
      <c r="J41" s="202" t="s">
        <v>78</v>
      </c>
      <c r="K41" s="251" t="s">
        <v>684</v>
      </c>
      <c r="L41" s="200">
        <v>35</v>
      </c>
      <c r="M41" s="202" t="s">
        <v>685</v>
      </c>
      <c r="N41" s="28" t="s">
        <v>686</v>
      </c>
      <c r="O41" s="28">
        <v>450</v>
      </c>
      <c r="P41" s="28" t="s">
        <v>687</v>
      </c>
      <c r="Q41" s="28" t="s">
        <v>58</v>
      </c>
      <c r="R41" s="28" t="s">
        <v>59</v>
      </c>
      <c r="S41" s="55" t="s">
        <v>77</v>
      </c>
      <c r="T41" s="55" t="s">
        <v>658</v>
      </c>
      <c r="U41" s="244" t="s">
        <v>338</v>
      </c>
      <c r="V41" s="216">
        <v>0.3</v>
      </c>
      <c r="W41" s="200">
        <v>0</v>
      </c>
      <c r="X41" s="219">
        <v>142</v>
      </c>
      <c r="Y41" s="220">
        <v>297</v>
      </c>
      <c r="Z41" s="174">
        <v>450</v>
      </c>
      <c r="AA41" s="219">
        <v>17</v>
      </c>
      <c r="AB41" s="282" t="s">
        <v>688</v>
      </c>
      <c r="AC41" s="219" t="s">
        <v>689</v>
      </c>
      <c r="AD41" s="219" t="s">
        <v>272</v>
      </c>
      <c r="AE41" s="81" t="s">
        <v>291</v>
      </c>
      <c r="AF41" s="81" t="s">
        <v>690</v>
      </c>
      <c r="AG41" s="81">
        <v>142</v>
      </c>
      <c r="AH41" s="189" t="s">
        <v>691</v>
      </c>
      <c r="AI41" s="81" t="s">
        <v>692</v>
      </c>
      <c r="AJ41" s="81"/>
      <c r="AK41" s="81" t="s">
        <v>278</v>
      </c>
      <c r="AL41" s="81" t="s">
        <v>693</v>
      </c>
      <c r="AM41" s="218">
        <v>297</v>
      </c>
      <c r="AN41" s="310" t="s">
        <v>694</v>
      </c>
      <c r="AO41" s="81" t="s">
        <v>692</v>
      </c>
      <c r="AP41" s="81"/>
      <c r="AQ41" s="81" t="s">
        <v>278</v>
      </c>
      <c r="AR41" s="81" t="s">
        <v>695</v>
      </c>
      <c r="AS41" s="81"/>
      <c r="AT41" s="81"/>
      <c r="AU41" s="81"/>
      <c r="AV41" s="81"/>
      <c r="AW41" s="81"/>
      <c r="AX41" s="81"/>
      <c r="AY41" s="110">
        <f t="shared" si="5"/>
        <v>1</v>
      </c>
      <c r="AZ41" s="265" t="str">
        <f>+IF(AY41="NO PROGRAMADA","NO PROGRAMADA",IF(AY41=100%,INTRODUCCION!$J$10,IF(AND(AY41&lt;100%,AY41&gt;=90%),INTRODUCCION!$J$11,IF(AND(AY41&lt;90%,AY41&gt;=70%),INTRODUCCION!$J$12,IF(AY41&lt;=69%,INTRODUCCION!$J$13,IF(AY41&gt;100%,INTRODUCCION!$J$14))))))</f>
        <v>Ejecución Óptima</v>
      </c>
      <c r="BA41" s="83">
        <f t="shared" si="6"/>
        <v>1</v>
      </c>
      <c r="BB41" s="28"/>
    </row>
    <row r="42" spans="1:54" ht="299.25" x14ac:dyDescent="0.25">
      <c r="A42" s="81">
        <v>36</v>
      </c>
      <c r="B42" s="202" t="s">
        <v>65</v>
      </c>
      <c r="C42" s="202" t="s">
        <v>696</v>
      </c>
      <c r="D42" s="202" t="s">
        <v>10</v>
      </c>
      <c r="E42" s="202" t="s">
        <v>11</v>
      </c>
      <c r="F42" s="202" t="s">
        <v>170</v>
      </c>
      <c r="G42" s="202" t="s">
        <v>147</v>
      </c>
      <c r="H42" s="202" t="s">
        <v>103</v>
      </c>
      <c r="I42" s="202" t="s">
        <v>172</v>
      </c>
      <c r="J42" s="202" t="s">
        <v>78</v>
      </c>
      <c r="K42" s="247" t="s">
        <v>697</v>
      </c>
      <c r="L42" s="200">
        <v>36</v>
      </c>
      <c r="M42" s="202" t="s">
        <v>698</v>
      </c>
      <c r="N42" s="28" t="s">
        <v>699</v>
      </c>
      <c r="O42" s="28">
        <v>23</v>
      </c>
      <c r="P42" s="28" t="s">
        <v>700</v>
      </c>
      <c r="Q42" s="28" t="s">
        <v>58</v>
      </c>
      <c r="R42" s="28" t="s">
        <v>59</v>
      </c>
      <c r="S42" s="55" t="s">
        <v>77</v>
      </c>
      <c r="T42" s="55" t="s">
        <v>658</v>
      </c>
      <c r="U42" s="244" t="s">
        <v>338</v>
      </c>
      <c r="V42" s="216">
        <v>0.2</v>
      </c>
      <c r="W42" s="221">
        <v>0</v>
      </c>
      <c r="X42" s="222">
        <v>10</v>
      </c>
      <c r="Y42" s="223">
        <v>23</v>
      </c>
      <c r="Z42" s="175" t="s">
        <v>701</v>
      </c>
      <c r="AA42" s="222">
        <v>10</v>
      </c>
      <c r="AB42" s="283" t="s">
        <v>702</v>
      </c>
      <c r="AC42" s="222" t="s">
        <v>689</v>
      </c>
      <c r="AD42" s="222" t="s">
        <v>272</v>
      </c>
      <c r="AE42" s="81" t="s">
        <v>278</v>
      </c>
      <c r="AF42" s="266" t="s">
        <v>703</v>
      </c>
      <c r="AG42" s="81">
        <v>10</v>
      </c>
      <c r="AH42" s="189" t="s">
        <v>704</v>
      </c>
      <c r="AI42" s="81" t="s">
        <v>692</v>
      </c>
      <c r="AJ42" s="81"/>
      <c r="AK42" s="81" t="s">
        <v>278</v>
      </c>
      <c r="AL42" s="81" t="s">
        <v>705</v>
      </c>
      <c r="AM42" s="218">
        <v>23</v>
      </c>
      <c r="AN42" s="310" t="s">
        <v>706</v>
      </c>
      <c r="AO42" s="81" t="s">
        <v>692</v>
      </c>
      <c r="AP42" s="81"/>
      <c r="AQ42" s="81" t="s">
        <v>278</v>
      </c>
      <c r="AR42" s="81" t="s">
        <v>707</v>
      </c>
      <c r="AS42" s="81"/>
      <c r="AT42" s="81"/>
      <c r="AU42" s="81"/>
      <c r="AV42" s="81"/>
      <c r="AW42" s="81"/>
      <c r="AX42" s="81"/>
      <c r="AY42" s="110">
        <f>+IF(Y42=0,"NO PROGRAMADA",AM42/Y42)</f>
        <v>1</v>
      </c>
      <c r="AZ42" s="265" t="str">
        <f>+IF(AY42="NO PROGRAMADA","NO PROGRAMADA",IF(AY42=100%,INTRODUCCION!$J$10,IF(AND(AY42&lt;100%,AY42&gt;=90%),INTRODUCCION!$J$11,IF(AND(AY42&lt;90%,AY42&gt;=70%),INTRODUCCION!$J$12,IF(AY42&lt;=69%,INTRODUCCION!$J$13,IF(AY42&gt;100%,INTRODUCCION!$J$14))))))</f>
        <v>Ejecución Óptima</v>
      </c>
      <c r="BA42" s="83">
        <f t="shared" si="6"/>
        <v>1</v>
      </c>
      <c r="BB42" s="28"/>
    </row>
    <row r="43" spans="1:54" ht="276" customHeight="1" x14ac:dyDescent="0.25">
      <c r="A43" s="81">
        <v>37</v>
      </c>
      <c r="B43" s="202" t="s">
        <v>65</v>
      </c>
      <c r="C43" s="202" t="s">
        <v>708</v>
      </c>
      <c r="D43" s="202" t="s">
        <v>10</v>
      </c>
      <c r="E43" s="202" t="s">
        <v>11</v>
      </c>
      <c r="F43" s="202" t="s">
        <v>170</v>
      </c>
      <c r="G43" s="202" t="s">
        <v>147</v>
      </c>
      <c r="H43" s="202" t="s">
        <v>103</v>
      </c>
      <c r="I43" s="202" t="s">
        <v>172</v>
      </c>
      <c r="J43" s="202" t="s">
        <v>78</v>
      </c>
      <c r="K43" s="247" t="s">
        <v>709</v>
      </c>
      <c r="L43" s="200">
        <v>37</v>
      </c>
      <c r="M43" s="202" t="s">
        <v>710</v>
      </c>
      <c r="N43" s="28" t="s">
        <v>711</v>
      </c>
      <c r="O43" s="28">
        <v>1</v>
      </c>
      <c r="P43" s="28" t="s">
        <v>712</v>
      </c>
      <c r="Q43" s="28" t="s">
        <v>58</v>
      </c>
      <c r="R43" s="28" t="s">
        <v>59</v>
      </c>
      <c r="S43" s="55" t="s">
        <v>77</v>
      </c>
      <c r="T43" s="161" t="s">
        <v>713</v>
      </c>
      <c r="U43" s="244" t="s">
        <v>338</v>
      </c>
      <c r="V43" s="216">
        <v>0.1</v>
      </c>
      <c r="W43" s="221">
        <v>0</v>
      </c>
      <c r="X43" s="222">
        <v>0</v>
      </c>
      <c r="Y43" s="223">
        <v>0</v>
      </c>
      <c r="Z43" s="175">
        <v>1</v>
      </c>
      <c r="AA43" s="222">
        <v>0</v>
      </c>
      <c r="AB43" s="283" t="s">
        <v>714</v>
      </c>
      <c r="AC43" s="222" t="s">
        <v>689</v>
      </c>
      <c r="AD43" s="222" t="s">
        <v>272</v>
      </c>
      <c r="AE43" s="81" t="s">
        <v>172</v>
      </c>
      <c r="AF43" s="180" t="s">
        <v>715</v>
      </c>
      <c r="AG43" s="81">
        <v>0</v>
      </c>
      <c r="AH43" s="189" t="s">
        <v>716</v>
      </c>
      <c r="AI43" s="81" t="s">
        <v>692</v>
      </c>
      <c r="AJ43" s="81"/>
      <c r="AK43" s="81" t="s">
        <v>278</v>
      </c>
      <c r="AL43" s="81" t="s">
        <v>717</v>
      </c>
      <c r="AM43" s="218" t="s">
        <v>294</v>
      </c>
      <c r="AN43" s="310" t="s">
        <v>718</v>
      </c>
      <c r="AO43" s="81" t="s">
        <v>692</v>
      </c>
      <c r="AP43" s="81"/>
      <c r="AQ43" s="81" t="s">
        <v>294</v>
      </c>
      <c r="AR43" s="81" t="s">
        <v>719</v>
      </c>
      <c r="AS43" s="81"/>
      <c r="AT43" s="81"/>
      <c r="AU43" s="81"/>
      <c r="AV43" s="81"/>
      <c r="AW43" s="81"/>
      <c r="AX43" s="81"/>
      <c r="AY43" s="110" t="str">
        <f t="shared" ref="AY43" si="7">+IF(Y43=0,"NO PROGRAMADA",AM43/Y43)</f>
        <v>NO PROGRAMADA</v>
      </c>
      <c r="AZ43" s="265" t="str">
        <f>+IF(AY43="NO PROGRAMADA","NO PROGRAMADA",IF(AY43=100%,INTRODUCCION!$J$10,IF(AND(AY43&lt;100%,AY43&gt;=90%),INTRODUCCION!$J$11,IF(AND(AY43&lt;90%,AY43&gt;=70%),INTRODUCCION!$J$12,IF(AY43&lt;=69%,INTRODUCCION!$J$13,IF(AY43&gt;100%,INTRODUCCION!$J$14))))))</f>
        <v>NO PROGRAMADA</v>
      </c>
      <c r="BA43" s="83" t="str">
        <f t="shared" si="6"/>
        <v>NO PROGRAMADA</v>
      </c>
      <c r="BB43" s="28"/>
    </row>
    <row r="44" spans="1:54" ht="342" x14ac:dyDescent="0.25">
      <c r="A44" s="81">
        <v>38</v>
      </c>
      <c r="B44" s="257" t="s">
        <v>66</v>
      </c>
      <c r="C44" s="257" t="s">
        <v>720</v>
      </c>
      <c r="D44" s="202" t="s">
        <v>10</v>
      </c>
      <c r="E44" s="202" t="s">
        <v>11</v>
      </c>
      <c r="F44" s="202" t="s">
        <v>170</v>
      </c>
      <c r="G44" s="202" t="s">
        <v>118</v>
      </c>
      <c r="H44" s="202" t="s">
        <v>174</v>
      </c>
      <c r="I44" s="202" t="s">
        <v>172</v>
      </c>
      <c r="J44" s="202" t="s">
        <v>78</v>
      </c>
      <c r="K44" s="247" t="s">
        <v>721</v>
      </c>
      <c r="L44" s="200">
        <v>38</v>
      </c>
      <c r="M44" s="202" t="s">
        <v>722</v>
      </c>
      <c r="N44" s="28" t="s">
        <v>723</v>
      </c>
      <c r="O44" s="28">
        <v>1</v>
      </c>
      <c r="P44" s="28" t="s">
        <v>724</v>
      </c>
      <c r="Q44" s="28" t="s">
        <v>58</v>
      </c>
      <c r="R44" s="28" t="s">
        <v>59</v>
      </c>
      <c r="S44" s="55" t="s">
        <v>77</v>
      </c>
      <c r="T44" s="161" t="s">
        <v>713</v>
      </c>
      <c r="U44" s="244" t="s">
        <v>338</v>
      </c>
      <c r="V44" s="216">
        <v>0.1</v>
      </c>
      <c r="W44" s="221">
        <v>0</v>
      </c>
      <c r="X44" s="224">
        <v>1</v>
      </c>
      <c r="Y44" s="223">
        <v>0</v>
      </c>
      <c r="Z44" s="226">
        <v>0</v>
      </c>
      <c r="AA44" s="81">
        <v>0</v>
      </c>
      <c r="AB44" s="271" t="s">
        <v>725</v>
      </c>
      <c r="AC44" s="81" t="s">
        <v>689</v>
      </c>
      <c r="AD44" s="81" t="s">
        <v>172</v>
      </c>
      <c r="AE44" s="81" t="s">
        <v>278</v>
      </c>
      <c r="AF44" s="180" t="s">
        <v>726</v>
      </c>
      <c r="AG44" s="81">
        <v>1</v>
      </c>
      <c r="AH44" s="189" t="s">
        <v>727</v>
      </c>
      <c r="AI44" s="81" t="s">
        <v>692</v>
      </c>
      <c r="AJ44" s="81"/>
      <c r="AK44" s="81" t="s">
        <v>278</v>
      </c>
      <c r="AL44" s="81" t="s">
        <v>728</v>
      </c>
      <c r="AM44" s="218" t="s">
        <v>294</v>
      </c>
      <c r="AN44" s="310" t="s">
        <v>729</v>
      </c>
      <c r="AO44" s="81"/>
      <c r="AP44" s="81"/>
      <c r="AQ44" s="81" t="s">
        <v>294</v>
      </c>
      <c r="AR44" s="81" t="s">
        <v>730</v>
      </c>
      <c r="AS44" s="81"/>
      <c r="AT44" s="81"/>
      <c r="AU44" s="81"/>
      <c r="AV44" s="81"/>
      <c r="AW44" s="81"/>
      <c r="AX44" s="81"/>
      <c r="AY44" s="110" t="str">
        <f>+IF(Y44=0,"NO PROGRAMADA",AM44/Y44)</f>
        <v>NO PROGRAMADA</v>
      </c>
      <c r="AZ44" s="265" t="str">
        <f>+IF(AY44="NO PROGRAMADA","NO PROGRAMADA",IF(AY44=100%,INTRODUCCION!$J$10,IF(AND(AY44&lt;100%,AY44&gt;=90%),INTRODUCCION!$J$11,IF(AND(AY44&lt;90%,AY44&gt;=70%),INTRODUCCION!$J$12,IF(AY44&lt;=69%,INTRODUCCION!$J$13,IF(AY44&gt;100%,INTRODUCCION!$J$14))))))</f>
        <v>NO PROGRAMADA</v>
      </c>
      <c r="BA44" s="83" t="s">
        <v>401</v>
      </c>
      <c r="BB44" s="28"/>
    </row>
    <row r="45" spans="1:54" ht="128.25" customHeight="1" x14ac:dyDescent="0.25">
      <c r="A45" s="81">
        <v>39</v>
      </c>
      <c r="B45" s="257" t="s">
        <v>66</v>
      </c>
      <c r="C45" s="257" t="s">
        <v>720</v>
      </c>
      <c r="D45" s="202" t="s">
        <v>10</v>
      </c>
      <c r="E45" s="202" t="s">
        <v>11</v>
      </c>
      <c r="F45" s="202" t="s">
        <v>170</v>
      </c>
      <c r="G45" s="202" t="s">
        <v>118</v>
      </c>
      <c r="H45" s="202" t="s">
        <v>174</v>
      </c>
      <c r="I45" s="202" t="s">
        <v>172</v>
      </c>
      <c r="J45" s="202" t="s">
        <v>78</v>
      </c>
      <c r="K45" s="247" t="s">
        <v>731</v>
      </c>
      <c r="L45" s="200">
        <v>39</v>
      </c>
      <c r="M45" s="202" t="s">
        <v>732</v>
      </c>
      <c r="N45" s="28" t="s">
        <v>733</v>
      </c>
      <c r="O45" s="28">
        <v>19</v>
      </c>
      <c r="P45" s="28" t="s">
        <v>734</v>
      </c>
      <c r="Q45" s="28" t="s">
        <v>58</v>
      </c>
      <c r="R45" s="28" t="s">
        <v>59</v>
      </c>
      <c r="S45" s="55" t="s">
        <v>77</v>
      </c>
      <c r="T45" s="55" t="s">
        <v>658</v>
      </c>
      <c r="U45" s="244" t="s">
        <v>338</v>
      </c>
      <c r="V45" s="216">
        <v>0.3</v>
      </c>
      <c r="W45" s="221">
        <v>0</v>
      </c>
      <c r="X45" s="224">
        <v>4</v>
      </c>
      <c r="Y45" s="225">
        <v>12</v>
      </c>
      <c r="Z45" s="226">
        <v>19</v>
      </c>
      <c r="AA45" s="81">
        <v>0</v>
      </c>
      <c r="AB45" s="81" t="s">
        <v>735</v>
      </c>
      <c r="AC45" s="81"/>
      <c r="AD45" s="81"/>
      <c r="AE45" s="81" t="s">
        <v>172</v>
      </c>
      <c r="AF45" s="180" t="s">
        <v>736</v>
      </c>
      <c r="AG45" s="81">
        <v>4</v>
      </c>
      <c r="AH45" s="189" t="s">
        <v>737</v>
      </c>
      <c r="AI45" s="81" t="s">
        <v>692</v>
      </c>
      <c r="AJ45" s="81"/>
      <c r="AK45" s="81" t="s">
        <v>278</v>
      </c>
      <c r="AL45" s="81" t="s">
        <v>738</v>
      </c>
      <c r="AM45" s="218">
        <v>12</v>
      </c>
      <c r="AN45" s="267" t="s">
        <v>739</v>
      </c>
      <c r="AO45" s="81" t="s">
        <v>692</v>
      </c>
      <c r="AP45" s="81"/>
      <c r="AQ45" s="81" t="s">
        <v>278</v>
      </c>
      <c r="AR45" s="81" t="s">
        <v>740</v>
      </c>
      <c r="AS45" s="81"/>
      <c r="AT45" s="81"/>
      <c r="AU45" s="81"/>
      <c r="AV45" s="81"/>
      <c r="AW45" s="81"/>
      <c r="AX45" s="81"/>
      <c r="AY45" s="110">
        <f t="shared" ref="AY45" si="8">+IF(Y45=0,"NO PROGRAMADA",AM45/Y45)</f>
        <v>1</v>
      </c>
      <c r="AZ45" s="265" t="str">
        <f>+IF(AY45="NO PROGRAMADA","NO PROGRAMADA",IF(AY45=100%,INTRODUCCION!$J$10,IF(AND(AY45&lt;100%,AY45&gt;=90%),INTRODUCCION!$J$11,IF(AND(AY45&lt;90%,AY45&gt;=70%),INTRODUCCION!$J$12,IF(AY45&lt;=69%,INTRODUCCION!$J$13,IF(AY45&gt;100%,INTRODUCCION!$J$14))))))</f>
        <v>Ejecución Óptima</v>
      </c>
      <c r="BA45" s="83">
        <f t="shared" si="6"/>
        <v>1</v>
      </c>
      <c r="BB45" s="28"/>
    </row>
    <row r="46" spans="1:54" ht="211.9" customHeight="1" x14ac:dyDescent="0.25">
      <c r="A46" s="81">
        <v>40</v>
      </c>
      <c r="B46" s="257" t="s">
        <v>66</v>
      </c>
      <c r="C46" s="257" t="s">
        <v>741</v>
      </c>
      <c r="D46" s="202" t="s">
        <v>10</v>
      </c>
      <c r="E46" s="202" t="s">
        <v>12</v>
      </c>
      <c r="F46" s="202" t="s">
        <v>170</v>
      </c>
      <c r="G46" s="202" t="s">
        <v>118</v>
      </c>
      <c r="H46" s="202" t="s">
        <v>103</v>
      </c>
      <c r="I46" s="202" t="s">
        <v>172</v>
      </c>
      <c r="J46" s="202" t="s">
        <v>78</v>
      </c>
      <c r="K46" s="247" t="s">
        <v>742</v>
      </c>
      <c r="L46" s="200">
        <v>40</v>
      </c>
      <c r="M46" s="202" t="s">
        <v>743</v>
      </c>
      <c r="N46" s="28" t="s">
        <v>744</v>
      </c>
      <c r="O46" s="81">
        <v>20</v>
      </c>
      <c r="P46" s="28" t="s">
        <v>734</v>
      </c>
      <c r="Q46" s="28" t="s">
        <v>58</v>
      </c>
      <c r="R46" s="28" t="s">
        <v>59</v>
      </c>
      <c r="S46" s="55" t="s">
        <v>77</v>
      </c>
      <c r="T46" s="55" t="s">
        <v>658</v>
      </c>
      <c r="U46" s="244" t="s">
        <v>338</v>
      </c>
      <c r="V46" s="216">
        <v>0.5</v>
      </c>
      <c r="W46" s="221">
        <v>0</v>
      </c>
      <c r="X46" s="221">
        <v>0</v>
      </c>
      <c r="Y46" s="223">
        <v>0</v>
      </c>
      <c r="Z46" s="226">
        <v>20</v>
      </c>
      <c r="AA46" s="81"/>
      <c r="AB46" s="81" t="s">
        <v>745</v>
      </c>
      <c r="AC46" s="81" t="s">
        <v>647</v>
      </c>
      <c r="AD46" s="81" t="s">
        <v>172</v>
      </c>
      <c r="AE46" s="81" t="s">
        <v>172</v>
      </c>
      <c r="AF46" s="81" t="s">
        <v>736</v>
      </c>
      <c r="AG46" s="81"/>
      <c r="AH46" s="193" t="s">
        <v>746</v>
      </c>
      <c r="AI46" s="81" t="s">
        <v>747</v>
      </c>
      <c r="AJ46" s="81" t="s">
        <v>272</v>
      </c>
      <c r="AK46" s="81" t="s">
        <v>278</v>
      </c>
      <c r="AL46" s="81" t="s">
        <v>748</v>
      </c>
      <c r="AM46" s="363" t="s">
        <v>294</v>
      </c>
      <c r="AN46" s="303" t="s">
        <v>749</v>
      </c>
      <c r="AO46" s="81" t="s">
        <v>747</v>
      </c>
      <c r="AP46" s="302" t="s">
        <v>272</v>
      </c>
      <c r="AQ46" s="81" t="s">
        <v>294</v>
      </c>
      <c r="AR46" s="81" t="s">
        <v>750</v>
      </c>
      <c r="AS46" s="81"/>
      <c r="AT46" s="81"/>
      <c r="AU46" s="81"/>
      <c r="AV46" s="81"/>
      <c r="AW46" s="81"/>
      <c r="AX46" s="81"/>
      <c r="AY46" s="110" t="str">
        <f>+IF(Y46=0,"NO PROGRAMADA",AM46/Y46)</f>
        <v>NO PROGRAMADA</v>
      </c>
      <c r="AZ46" s="265" t="str">
        <f>+IF(AY46="NO PROGRAMADA","NO PROGRAMADA",IF(AY46=100%,INTRODUCCION!$J$10,IF(AND(AY46&lt;100%,AY46&gt;=90%),INTRODUCCION!$J$11,IF(AND(AY46&lt;90%,AY46&gt;=70%),INTRODUCCION!$J$12,IF(AY46&lt;=69%,INTRODUCCION!$J$13,IF(AY46&gt;100%,INTRODUCCION!$J$14))))))</f>
        <v>NO PROGRAMADA</v>
      </c>
      <c r="BA46" s="83" t="str">
        <f t="shared" si="6"/>
        <v>NO PROGRAMADA</v>
      </c>
      <c r="BB46" s="28"/>
    </row>
    <row r="47" spans="1:54" ht="135.6" customHeight="1" x14ac:dyDescent="0.25">
      <c r="A47" s="81">
        <v>41</v>
      </c>
      <c r="B47" s="257" t="s">
        <v>66</v>
      </c>
      <c r="C47" s="257" t="s">
        <v>751</v>
      </c>
      <c r="D47" s="202" t="s">
        <v>10</v>
      </c>
      <c r="E47" s="202" t="s">
        <v>12</v>
      </c>
      <c r="F47" s="202" t="s">
        <v>170</v>
      </c>
      <c r="G47" s="202" t="s">
        <v>105</v>
      </c>
      <c r="H47" s="202" t="s">
        <v>103</v>
      </c>
      <c r="I47" s="202" t="s">
        <v>172</v>
      </c>
      <c r="J47" s="202" t="s">
        <v>61</v>
      </c>
      <c r="K47" s="251" t="s">
        <v>752</v>
      </c>
      <c r="L47" s="200">
        <v>41</v>
      </c>
      <c r="M47" s="202" t="s">
        <v>753</v>
      </c>
      <c r="N47" s="28" t="s">
        <v>754</v>
      </c>
      <c r="O47" s="28">
        <v>1</v>
      </c>
      <c r="P47" s="28" t="s">
        <v>755</v>
      </c>
      <c r="Q47" s="28" t="s">
        <v>58</v>
      </c>
      <c r="R47" s="28" t="s">
        <v>59</v>
      </c>
      <c r="S47" s="55" t="s">
        <v>77</v>
      </c>
      <c r="T47" s="161" t="s">
        <v>713</v>
      </c>
      <c r="U47" s="244" t="s">
        <v>338</v>
      </c>
      <c r="V47" s="216">
        <v>0.5</v>
      </c>
      <c r="W47" s="221">
        <v>0</v>
      </c>
      <c r="X47" s="221">
        <v>0</v>
      </c>
      <c r="Y47" s="223">
        <v>0</v>
      </c>
      <c r="Z47" s="226">
        <v>1</v>
      </c>
      <c r="AA47" s="81"/>
      <c r="AB47" s="81" t="s">
        <v>756</v>
      </c>
      <c r="AC47" s="81" t="s">
        <v>757</v>
      </c>
      <c r="AD47" s="81" t="s">
        <v>758</v>
      </c>
      <c r="AE47" s="81" t="s">
        <v>172</v>
      </c>
      <c r="AF47" s="81" t="s">
        <v>759</v>
      </c>
      <c r="AG47" s="81"/>
      <c r="AH47" s="189" t="s">
        <v>760</v>
      </c>
      <c r="AI47" s="81" t="s">
        <v>761</v>
      </c>
      <c r="AJ47" s="81"/>
      <c r="AK47" s="81" t="s">
        <v>278</v>
      </c>
      <c r="AL47" s="81" t="s">
        <v>762</v>
      </c>
      <c r="AM47" s="363" t="s">
        <v>294</v>
      </c>
      <c r="AN47" s="303" t="s">
        <v>763</v>
      </c>
      <c r="AO47" s="81" t="s">
        <v>747</v>
      </c>
      <c r="AP47" s="302" t="s">
        <v>272</v>
      </c>
      <c r="AQ47" s="81" t="s">
        <v>294</v>
      </c>
      <c r="AR47" s="81" t="s">
        <v>764</v>
      </c>
      <c r="AS47" s="81"/>
      <c r="AT47" s="81"/>
      <c r="AU47" s="81"/>
      <c r="AV47" s="81"/>
      <c r="AW47" s="81"/>
      <c r="AX47" s="81"/>
      <c r="AY47" s="110" t="str">
        <f t="shared" ref="AY47" si="9">+IF(Y47=0,"NO PROGRAMADA",AM47/Y47)</f>
        <v>NO PROGRAMADA</v>
      </c>
      <c r="AZ47" s="265" t="str">
        <f>+IF(AY47="NO PROGRAMADA","NO PROGRAMADA",IF(AY47=100%,INTRODUCCION!$J$10,IF(AND(AY47&lt;100%,AY47&gt;=90%),INTRODUCCION!$J$11,IF(AND(AY47&lt;90%,AY47&gt;=70%),INTRODUCCION!$J$12,IF(AY47&lt;=69%,INTRODUCCION!$J$13,IF(AY47&gt;100%,INTRODUCCION!$J$14))))))</f>
        <v>NO PROGRAMADA</v>
      </c>
      <c r="BA47" s="83" t="str">
        <f t="shared" si="6"/>
        <v>NO PROGRAMADA</v>
      </c>
      <c r="BB47" s="28"/>
    </row>
    <row r="48" spans="1:54" ht="342" customHeight="1" x14ac:dyDescent="0.25">
      <c r="A48" s="81">
        <v>42</v>
      </c>
      <c r="B48" s="202" t="s">
        <v>67</v>
      </c>
      <c r="C48" s="202" t="s">
        <v>765</v>
      </c>
      <c r="D48" s="202" t="s">
        <v>13</v>
      </c>
      <c r="E48" s="202" t="s">
        <v>13</v>
      </c>
      <c r="F48" s="202" t="s">
        <v>191</v>
      </c>
      <c r="G48" s="202" t="s">
        <v>166</v>
      </c>
      <c r="H48" s="202" t="s">
        <v>103</v>
      </c>
      <c r="I48" s="55" t="s">
        <v>172</v>
      </c>
      <c r="J48" s="202" t="s">
        <v>78</v>
      </c>
      <c r="K48" s="247" t="s">
        <v>766</v>
      </c>
      <c r="L48" s="200">
        <v>42</v>
      </c>
      <c r="M48" s="202" t="s">
        <v>767</v>
      </c>
      <c r="N48" s="200" t="s">
        <v>768</v>
      </c>
      <c r="O48" s="203">
        <v>1</v>
      </c>
      <c r="P48" s="200" t="s">
        <v>769</v>
      </c>
      <c r="Q48" s="200" t="s">
        <v>75</v>
      </c>
      <c r="R48" s="200" t="s">
        <v>91</v>
      </c>
      <c r="S48" s="55" t="s">
        <v>60</v>
      </c>
      <c r="T48" s="55" t="s">
        <v>770</v>
      </c>
      <c r="U48" s="55" t="s">
        <v>771</v>
      </c>
      <c r="V48" s="205">
        <v>0.33</v>
      </c>
      <c r="W48" s="203">
        <v>1</v>
      </c>
      <c r="X48" s="203">
        <v>1</v>
      </c>
      <c r="Y48" s="204">
        <v>1</v>
      </c>
      <c r="Z48" s="205">
        <v>1</v>
      </c>
      <c r="AA48" s="206">
        <v>1</v>
      </c>
      <c r="AB48" s="352" t="s">
        <v>772</v>
      </c>
      <c r="AC48" s="294" t="s">
        <v>773</v>
      </c>
      <c r="AD48" s="294" t="s">
        <v>774</v>
      </c>
      <c r="AE48" s="161" t="s">
        <v>278</v>
      </c>
      <c r="AF48" s="285" t="s">
        <v>775</v>
      </c>
      <c r="AG48" s="203">
        <v>1</v>
      </c>
      <c r="AH48" s="194" t="s">
        <v>776</v>
      </c>
      <c r="AI48" s="172" t="s">
        <v>777</v>
      </c>
      <c r="AJ48" s="172" t="s">
        <v>172</v>
      </c>
      <c r="AK48" s="81" t="s">
        <v>278</v>
      </c>
      <c r="AL48" s="167" t="s">
        <v>778</v>
      </c>
      <c r="AM48" s="364">
        <v>1</v>
      </c>
      <c r="AN48" s="344" t="s">
        <v>776</v>
      </c>
      <c r="AO48" s="167" t="s">
        <v>779</v>
      </c>
      <c r="AP48" s="304" t="s">
        <v>780</v>
      </c>
      <c r="AQ48" s="167" t="s">
        <v>278</v>
      </c>
      <c r="AR48" s="305" t="s">
        <v>781</v>
      </c>
      <c r="AS48" s="167"/>
      <c r="AT48" s="167"/>
      <c r="AU48" s="167"/>
      <c r="AV48" s="167"/>
      <c r="AW48" s="167"/>
      <c r="AX48" s="167"/>
      <c r="AY48" s="110">
        <f>+IF(Y48=0,"NO PROGRAMADA",AM48/Y48)</f>
        <v>1</v>
      </c>
      <c r="AZ48" s="265" t="str">
        <f>+IF(AY48="NO PROGRAMADA","NO PROGRAMADA",IF(AY48=100%,INTRODUCCION!$J$10,IF(AND(AY48&lt;100%,AY48&gt;=90%),INTRODUCCION!$J$11,IF(AND(AY48&lt;90%,AY48&gt;=70%),INTRODUCCION!$J$12,IF(AY48&lt;=69%,INTRODUCCION!$J$13,IF(AY48&gt;100%,INTRODUCCION!$J$14))))))</f>
        <v>Ejecución Óptima</v>
      </c>
      <c r="BA48" s="83">
        <f t="shared" si="6"/>
        <v>1</v>
      </c>
      <c r="BB48" s="168"/>
    </row>
    <row r="49" spans="1:54" ht="221.25" customHeight="1" x14ac:dyDescent="0.25">
      <c r="A49" s="81">
        <v>43</v>
      </c>
      <c r="B49" s="202" t="s">
        <v>67</v>
      </c>
      <c r="C49" s="202" t="s">
        <v>765</v>
      </c>
      <c r="D49" s="202" t="s">
        <v>13</v>
      </c>
      <c r="E49" s="202" t="s">
        <v>13</v>
      </c>
      <c r="F49" s="202" t="s">
        <v>191</v>
      </c>
      <c r="G49" s="202" t="s">
        <v>166</v>
      </c>
      <c r="H49" s="202" t="s">
        <v>103</v>
      </c>
      <c r="I49" s="55" t="s">
        <v>172</v>
      </c>
      <c r="J49" s="202" t="s">
        <v>78</v>
      </c>
      <c r="K49" s="247" t="s">
        <v>782</v>
      </c>
      <c r="L49" s="200">
        <v>93</v>
      </c>
      <c r="M49" s="202" t="s">
        <v>783</v>
      </c>
      <c r="N49" s="200" t="s">
        <v>784</v>
      </c>
      <c r="O49" s="200">
        <v>20</v>
      </c>
      <c r="P49" s="200" t="s">
        <v>785</v>
      </c>
      <c r="Q49" s="200" t="s">
        <v>58</v>
      </c>
      <c r="R49" s="200" t="s">
        <v>59</v>
      </c>
      <c r="S49" s="55" t="s">
        <v>60</v>
      </c>
      <c r="T49" s="55" t="s">
        <v>786</v>
      </c>
      <c r="U49" s="55" t="s">
        <v>771</v>
      </c>
      <c r="V49" s="205">
        <v>0.33</v>
      </c>
      <c r="W49" s="203"/>
      <c r="X49" s="200">
        <v>5</v>
      </c>
      <c r="Y49" s="201">
        <v>13</v>
      </c>
      <c r="Z49" s="200">
        <v>20</v>
      </c>
      <c r="AA49" s="200"/>
      <c r="AB49" s="161"/>
      <c r="AC49" s="161"/>
      <c r="AD49" s="161"/>
      <c r="AE49" s="161"/>
      <c r="AF49" s="284"/>
      <c r="AG49" s="200">
        <v>5</v>
      </c>
      <c r="AH49" s="194" t="s">
        <v>787</v>
      </c>
      <c r="AI49" s="172" t="s">
        <v>788</v>
      </c>
      <c r="AJ49" s="172" t="s">
        <v>172</v>
      </c>
      <c r="AK49" s="81" t="s">
        <v>278</v>
      </c>
      <c r="AL49" s="166" t="s">
        <v>789</v>
      </c>
      <c r="AM49" s="365">
        <v>13</v>
      </c>
      <c r="AN49" s="345" t="s">
        <v>790</v>
      </c>
      <c r="AO49" s="294" t="s">
        <v>788</v>
      </c>
      <c r="AP49" s="294" t="s">
        <v>338</v>
      </c>
      <c r="AQ49" s="166" t="s">
        <v>278</v>
      </c>
      <c r="AR49" s="166" t="s">
        <v>791</v>
      </c>
      <c r="AS49" s="166"/>
      <c r="AT49" s="166"/>
      <c r="AU49" s="166"/>
      <c r="AV49" s="166"/>
      <c r="AW49" s="166"/>
      <c r="AX49" s="166"/>
      <c r="AY49" s="110">
        <f t="shared" ref="AY49" si="10">+IF(Y49=0,"NO PROGRAMADA",AM49/Y49)</f>
        <v>1</v>
      </c>
      <c r="AZ49" s="265" t="str">
        <f>+IF(AY49="NO PROGRAMADA","NO PROGRAMADA",IF(AY49=100%,INTRODUCCION!$J$10,IF(AND(AY49&lt;100%,AY49&gt;=90%),INTRODUCCION!$J$11,IF(AND(AY49&lt;90%,AY49&gt;=70%),INTRODUCCION!$J$12,IF(AY49&lt;=69%,INTRODUCCION!$J$13,IF(AY49&gt;100%,INTRODUCCION!$J$14))))))</f>
        <v>Ejecución Óptima</v>
      </c>
      <c r="BA49" s="83">
        <f t="shared" si="6"/>
        <v>1</v>
      </c>
      <c r="BB49" s="166"/>
    </row>
    <row r="50" spans="1:54" s="62" customFormat="1" ht="155.25" customHeight="1" x14ac:dyDescent="0.25">
      <c r="A50" s="81">
        <v>44</v>
      </c>
      <c r="B50" s="202" t="s">
        <v>67</v>
      </c>
      <c r="C50" s="202" t="s">
        <v>765</v>
      </c>
      <c r="D50" s="202" t="s">
        <v>13</v>
      </c>
      <c r="E50" s="202" t="s">
        <v>13</v>
      </c>
      <c r="F50" s="202" t="s">
        <v>72</v>
      </c>
      <c r="G50" s="202" t="s">
        <v>166</v>
      </c>
      <c r="H50" s="202" t="s">
        <v>103</v>
      </c>
      <c r="I50" s="202" t="s">
        <v>172</v>
      </c>
      <c r="J50" s="202" t="s">
        <v>61</v>
      </c>
      <c r="K50" s="253" t="s">
        <v>792</v>
      </c>
      <c r="L50" s="200">
        <v>43</v>
      </c>
      <c r="M50" s="161" t="s">
        <v>793</v>
      </c>
      <c r="N50" s="202" t="s">
        <v>794</v>
      </c>
      <c r="O50" s="202">
        <v>800</v>
      </c>
      <c r="P50" s="202" t="s">
        <v>795</v>
      </c>
      <c r="Q50" s="202" t="s">
        <v>58</v>
      </c>
      <c r="R50" s="202" t="s">
        <v>59</v>
      </c>
      <c r="S50" s="55" t="s">
        <v>60</v>
      </c>
      <c r="T50" s="55" t="s">
        <v>796</v>
      </c>
      <c r="U50" s="161">
        <v>650</v>
      </c>
      <c r="V50" s="203">
        <v>0.34</v>
      </c>
      <c r="W50" s="200">
        <v>100</v>
      </c>
      <c r="X50" s="200">
        <v>300</v>
      </c>
      <c r="Y50" s="201">
        <v>550</v>
      </c>
      <c r="Z50" s="200">
        <v>800</v>
      </c>
      <c r="AA50" s="161">
        <v>145</v>
      </c>
      <c r="AB50" s="161" t="s">
        <v>797</v>
      </c>
      <c r="AC50" s="161" t="s">
        <v>338</v>
      </c>
      <c r="AD50" s="161" t="s">
        <v>338</v>
      </c>
      <c r="AE50" s="81" t="s">
        <v>278</v>
      </c>
      <c r="AF50" s="200" t="s">
        <v>798</v>
      </c>
      <c r="AG50" s="200">
        <v>435</v>
      </c>
      <c r="AH50" s="295" t="s">
        <v>799</v>
      </c>
      <c r="AI50" s="172" t="s">
        <v>800</v>
      </c>
      <c r="AJ50" s="172" t="s">
        <v>172</v>
      </c>
      <c r="AK50" s="81" t="s">
        <v>278</v>
      </c>
      <c r="AL50" s="169" t="s">
        <v>801</v>
      </c>
      <c r="AM50" s="366">
        <v>706</v>
      </c>
      <c r="AN50" s="346" t="s">
        <v>802</v>
      </c>
      <c r="AO50" s="296" t="s">
        <v>800</v>
      </c>
      <c r="AP50" s="296" t="s">
        <v>172</v>
      </c>
      <c r="AQ50" s="166" t="s">
        <v>278</v>
      </c>
      <c r="AR50" s="169" t="s">
        <v>803</v>
      </c>
      <c r="AS50" s="169"/>
      <c r="AT50" s="169"/>
      <c r="AU50" s="169"/>
      <c r="AV50" s="169"/>
      <c r="AW50" s="169"/>
      <c r="AX50" s="169"/>
      <c r="AY50" s="110">
        <f t="shared" ref="AY50:AY52" si="11">+IF(Y50=0,"NO PROGRAMADA",AM50/Y50)</f>
        <v>1.2836363636363637</v>
      </c>
      <c r="AZ50" s="265" t="str">
        <f>+IF(AY50="NO PROGRAMADA","NO PROGRAMADA",IF(AY50=100%,INTRODUCCION!$J$10,IF(AND(AY50&lt;100%,AY50&gt;=90%),INTRODUCCION!$J$11,IF(AND(AY50&lt;90%,AY50&gt;=70%),INTRODUCCION!$J$12,IF(AY50&lt;=69%,INTRODUCCION!$J$13,IF(AY50&gt;100%,INTRODUCCION!$J$14))))))</f>
        <v>Sobre Ejecución</v>
      </c>
      <c r="BA50" s="83" t="str">
        <f t="shared" ref="BA50:BA52" si="12">+IF(Y50=0,"NO PROGRAMADA",IF(AM50/Y50&gt;100%,"100%",AM50/Y50))</f>
        <v>100%</v>
      </c>
      <c r="BB50" s="170"/>
    </row>
    <row r="51" spans="1:54" ht="409.5" x14ac:dyDescent="0.25">
      <c r="A51" s="81">
        <v>45</v>
      </c>
      <c r="B51" s="202" t="s">
        <v>67</v>
      </c>
      <c r="C51" s="202" t="s">
        <v>804</v>
      </c>
      <c r="D51" s="202" t="s">
        <v>13</v>
      </c>
      <c r="E51" s="202" t="s">
        <v>14</v>
      </c>
      <c r="F51" s="202" t="s">
        <v>72</v>
      </c>
      <c r="G51" s="202" t="s">
        <v>130</v>
      </c>
      <c r="H51" s="202" t="s">
        <v>181</v>
      </c>
      <c r="I51" s="202" t="s">
        <v>172</v>
      </c>
      <c r="J51" s="202" t="s">
        <v>78</v>
      </c>
      <c r="K51" s="247" t="s">
        <v>805</v>
      </c>
      <c r="L51" s="200">
        <v>44</v>
      </c>
      <c r="M51" s="255" t="s">
        <v>806</v>
      </c>
      <c r="N51" s="256" t="s">
        <v>807</v>
      </c>
      <c r="O51" s="203">
        <v>1</v>
      </c>
      <c r="P51" s="200" t="s">
        <v>808</v>
      </c>
      <c r="Q51" s="200" t="s">
        <v>75</v>
      </c>
      <c r="R51" s="200" t="s">
        <v>59</v>
      </c>
      <c r="S51" s="244" t="s">
        <v>77</v>
      </c>
      <c r="T51" s="244" t="s">
        <v>809</v>
      </c>
      <c r="U51" s="244" t="s">
        <v>771</v>
      </c>
      <c r="V51" s="205">
        <v>0.33</v>
      </c>
      <c r="W51" s="203">
        <v>0.1</v>
      </c>
      <c r="X51" s="203">
        <v>0.4</v>
      </c>
      <c r="Y51" s="204">
        <v>0.7</v>
      </c>
      <c r="Z51" s="205">
        <v>1</v>
      </c>
      <c r="AA51" s="206">
        <v>0.1</v>
      </c>
      <c r="AB51" s="290" t="s">
        <v>810</v>
      </c>
      <c r="AC51" s="161" t="s">
        <v>811</v>
      </c>
      <c r="AD51" s="161" t="s">
        <v>812</v>
      </c>
      <c r="AE51" s="161" t="s">
        <v>813</v>
      </c>
      <c r="AF51" s="161" t="s">
        <v>814</v>
      </c>
      <c r="AG51" s="203">
        <v>0.4</v>
      </c>
      <c r="AH51" s="192" t="s">
        <v>815</v>
      </c>
      <c r="AI51" s="161" t="s">
        <v>650</v>
      </c>
      <c r="AJ51" s="161" t="s">
        <v>816</v>
      </c>
      <c r="AK51" s="81" t="s">
        <v>278</v>
      </c>
      <c r="AL51" s="161" t="s">
        <v>817</v>
      </c>
      <c r="AM51" s="207">
        <v>0.7</v>
      </c>
      <c r="AN51" s="277" t="s">
        <v>818</v>
      </c>
      <c r="AO51" s="167" t="s">
        <v>819</v>
      </c>
      <c r="AP51" s="299" t="s">
        <v>338</v>
      </c>
      <c r="AQ51" s="161" t="s">
        <v>278</v>
      </c>
      <c r="AR51" s="55" t="s">
        <v>820</v>
      </c>
      <c r="AS51" s="161"/>
      <c r="AT51" s="161"/>
      <c r="AU51" s="161"/>
      <c r="AV51" s="161"/>
      <c r="AW51" s="161"/>
      <c r="AX51" s="161"/>
      <c r="AY51" s="110">
        <f t="shared" si="11"/>
        <v>1</v>
      </c>
      <c r="AZ51" s="265" t="str">
        <f>+IF(AY51="NO PROGRAMADA","NO PROGRAMADA",IF(AY51=100%,INTRODUCCION!$J$10,IF(AND(AY51&lt;100%,AY51&gt;=90%),INTRODUCCION!$J$11,IF(AND(AY51&lt;90%,AY51&gt;=70%),INTRODUCCION!$J$12,IF(AY51&lt;=69%,INTRODUCCION!$J$13,IF(AY51&gt;100%,INTRODUCCION!$J$14))))))</f>
        <v>Ejecución Óptima</v>
      </c>
      <c r="BA51" s="83">
        <f t="shared" si="12"/>
        <v>1</v>
      </c>
      <c r="BB51" s="55"/>
    </row>
    <row r="52" spans="1:54" ht="409.5" x14ac:dyDescent="0.25">
      <c r="A52" s="81">
        <v>46</v>
      </c>
      <c r="B52" s="202" t="s">
        <v>67</v>
      </c>
      <c r="C52" s="202" t="s">
        <v>804</v>
      </c>
      <c r="D52" s="202" t="s">
        <v>13</v>
      </c>
      <c r="E52" s="202" t="s">
        <v>14</v>
      </c>
      <c r="F52" s="202" t="s">
        <v>72</v>
      </c>
      <c r="G52" s="202" t="s">
        <v>130</v>
      </c>
      <c r="H52" s="202" t="s">
        <v>181</v>
      </c>
      <c r="I52" s="202" t="s">
        <v>172</v>
      </c>
      <c r="J52" s="202" t="s">
        <v>78</v>
      </c>
      <c r="K52" s="247" t="s">
        <v>821</v>
      </c>
      <c r="L52" s="200">
        <v>45</v>
      </c>
      <c r="M52" s="255" t="s">
        <v>822</v>
      </c>
      <c r="N52" s="256" t="s">
        <v>823</v>
      </c>
      <c r="O52" s="203">
        <v>1</v>
      </c>
      <c r="P52" s="200" t="s">
        <v>824</v>
      </c>
      <c r="Q52" s="200" t="s">
        <v>75</v>
      </c>
      <c r="R52" s="200" t="s">
        <v>59</v>
      </c>
      <c r="S52" s="244" t="s">
        <v>77</v>
      </c>
      <c r="T52" s="244" t="s">
        <v>809</v>
      </c>
      <c r="U52" s="244" t="s">
        <v>771</v>
      </c>
      <c r="V52" s="205">
        <v>0.33</v>
      </c>
      <c r="W52" s="203">
        <v>0.1</v>
      </c>
      <c r="X52" s="203">
        <v>0.4</v>
      </c>
      <c r="Y52" s="204">
        <v>0.7</v>
      </c>
      <c r="Z52" s="205">
        <v>1</v>
      </c>
      <c r="AA52" s="206">
        <v>0.1</v>
      </c>
      <c r="AB52" s="290" t="s">
        <v>825</v>
      </c>
      <c r="AC52" s="161" t="s">
        <v>826</v>
      </c>
      <c r="AD52" s="161" t="s">
        <v>827</v>
      </c>
      <c r="AE52" s="161" t="s">
        <v>813</v>
      </c>
      <c r="AF52" s="161" t="s">
        <v>828</v>
      </c>
      <c r="AG52" s="203">
        <v>0.4</v>
      </c>
      <c r="AH52" s="192" t="s">
        <v>829</v>
      </c>
      <c r="AI52" s="161" t="s">
        <v>650</v>
      </c>
      <c r="AJ52" s="161" t="s">
        <v>816</v>
      </c>
      <c r="AK52" s="81" t="s">
        <v>278</v>
      </c>
      <c r="AL52" s="161" t="s">
        <v>830</v>
      </c>
      <c r="AM52" s="207">
        <v>0.7</v>
      </c>
      <c r="AN52" s="277" t="s">
        <v>831</v>
      </c>
      <c r="AO52" s="167" t="s">
        <v>819</v>
      </c>
      <c r="AP52" s="299" t="s">
        <v>338</v>
      </c>
      <c r="AQ52" s="161" t="s">
        <v>278</v>
      </c>
      <c r="AR52" s="55" t="s">
        <v>820</v>
      </c>
      <c r="AS52" s="161"/>
      <c r="AT52" s="161"/>
      <c r="AU52" s="161"/>
      <c r="AV52" s="161"/>
      <c r="AW52" s="161"/>
      <c r="AX52" s="161"/>
      <c r="AY52" s="110">
        <f t="shared" si="11"/>
        <v>1</v>
      </c>
      <c r="AZ52" s="265" t="str">
        <f>+IF(AY52="NO PROGRAMADA","NO PROGRAMADA",IF(AY52=100%,INTRODUCCION!$J$10,IF(AND(AY52&lt;100%,AY52&gt;=90%),INTRODUCCION!$J$11,IF(AND(AY52&lt;90%,AY52&gt;=70%),INTRODUCCION!$J$12,IF(AY52&lt;=69%,INTRODUCCION!$J$13,IF(AY52&gt;100%,INTRODUCCION!$J$14))))))</f>
        <v>Ejecución Óptima</v>
      </c>
      <c r="BA52" s="83">
        <f t="shared" si="12"/>
        <v>1</v>
      </c>
      <c r="BB52" s="55"/>
    </row>
    <row r="53" spans="1:54" ht="258.75" customHeight="1" x14ac:dyDescent="0.25">
      <c r="A53" s="81">
        <v>47</v>
      </c>
      <c r="B53" s="202" t="s">
        <v>67</v>
      </c>
      <c r="C53" s="202" t="s">
        <v>804</v>
      </c>
      <c r="D53" s="202" t="s">
        <v>13</v>
      </c>
      <c r="E53" s="202" t="s">
        <v>14</v>
      </c>
      <c r="F53" s="202" t="s">
        <v>72</v>
      </c>
      <c r="G53" s="202" t="s">
        <v>130</v>
      </c>
      <c r="H53" s="202" t="s">
        <v>181</v>
      </c>
      <c r="I53" s="202" t="s">
        <v>172</v>
      </c>
      <c r="J53" s="202" t="s">
        <v>78</v>
      </c>
      <c r="K53" s="247" t="s">
        <v>832</v>
      </c>
      <c r="L53" s="200">
        <v>46</v>
      </c>
      <c r="M53" s="255" t="s">
        <v>833</v>
      </c>
      <c r="N53" s="256" t="s">
        <v>834</v>
      </c>
      <c r="O53" s="203">
        <v>1</v>
      </c>
      <c r="P53" s="200" t="s">
        <v>835</v>
      </c>
      <c r="Q53" s="200" t="s">
        <v>75</v>
      </c>
      <c r="R53" s="200" t="s">
        <v>59</v>
      </c>
      <c r="S53" s="244" t="s">
        <v>77</v>
      </c>
      <c r="T53" s="244" t="s">
        <v>809</v>
      </c>
      <c r="U53" s="244" t="s">
        <v>771</v>
      </c>
      <c r="V53" s="205">
        <v>0.34</v>
      </c>
      <c r="W53" s="203">
        <v>0.1</v>
      </c>
      <c r="X53" s="203">
        <v>0.4</v>
      </c>
      <c r="Y53" s="204">
        <v>0.7</v>
      </c>
      <c r="Z53" s="205">
        <v>1</v>
      </c>
      <c r="AA53" s="286">
        <v>0.06</v>
      </c>
      <c r="AB53" s="290" t="s">
        <v>836</v>
      </c>
      <c r="AC53" s="161" t="s">
        <v>837</v>
      </c>
      <c r="AD53" s="161" t="s">
        <v>838</v>
      </c>
      <c r="AE53" s="161" t="s">
        <v>813</v>
      </c>
      <c r="AF53" s="161" t="s">
        <v>839</v>
      </c>
      <c r="AG53" s="203">
        <v>0.4</v>
      </c>
      <c r="AH53" s="192" t="s">
        <v>840</v>
      </c>
      <c r="AI53" s="161" t="s">
        <v>650</v>
      </c>
      <c r="AJ53" s="161" t="s">
        <v>816</v>
      </c>
      <c r="AK53" s="81" t="s">
        <v>278</v>
      </c>
      <c r="AL53" s="161" t="s">
        <v>841</v>
      </c>
      <c r="AM53" s="207">
        <v>0.7</v>
      </c>
      <c r="AN53" s="277" t="s">
        <v>842</v>
      </c>
      <c r="AO53" s="167" t="s">
        <v>819</v>
      </c>
      <c r="AP53" s="299" t="s">
        <v>338</v>
      </c>
      <c r="AQ53" s="161" t="s">
        <v>278</v>
      </c>
      <c r="AR53" s="55" t="s">
        <v>820</v>
      </c>
      <c r="AS53" s="161"/>
      <c r="AT53" s="161"/>
      <c r="AU53" s="161"/>
      <c r="AV53" s="161"/>
      <c r="AW53" s="161"/>
      <c r="AX53" s="161"/>
      <c r="AY53" s="110">
        <f t="shared" ref="AY53" si="13">+IF(Y53=0,"NO PROGRAMADA",AM53/Y53)</f>
        <v>1</v>
      </c>
      <c r="AZ53" s="265" t="str">
        <f>+IF(AY53="NO PROGRAMADA","NO PROGRAMADA",IF(AY53=100%,INTRODUCCION!$J$10,IF(AND(AY53&lt;100%,AY53&gt;=90%),INTRODUCCION!$J$11,IF(AND(AY53&lt;90%,AY53&gt;=70%),INTRODUCCION!$J$12,IF(AY53&lt;=69%,INTRODUCCION!$J$13,IF(AY53&gt;100%,INTRODUCCION!$J$14))))))</f>
        <v>Ejecución Óptima</v>
      </c>
      <c r="BA53" s="83">
        <f t="shared" ref="BA53" si="14">+IF(Y53=0,"NO PROGRAMADA",IF(AM53/Y53&gt;100%,"100%",AM53/Y53))</f>
        <v>1</v>
      </c>
      <c r="BB53" s="55"/>
    </row>
    <row r="54" spans="1:54" ht="253.5" customHeight="1" x14ac:dyDescent="0.25">
      <c r="A54" s="81">
        <v>48</v>
      </c>
      <c r="B54" s="202" t="s">
        <v>67</v>
      </c>
      <c r="C54" s="202" t="s">
        <v>765</v>
      </c>
      <c r="D54" s="202" t="s">
        <v>13</v>
      </c>
      <c r="E54" s="202" t="s">
        <v>15</v>
      </c>
      <c r="F54" s="202" t="s">
        <v>72</v>
      </c>
      <c r="G54" s="202" t="s">
        <v>171</v>
      </c>
      <c r="H54" s="202" t="s">
        <v>103</v>
      </c>
      <c r="I54" s="202" t="s">
        <v>172</v>
      </c>
      <c r="J54" s="202" t="s">
        <v>78</v>
      </c>
      <c r="K54" s="247" t="s">
        <v>843</v>
      </c>
      <c r="L54" s="200">
        <v>47</v>
      </c>
      <c r="M54" s="202" t="s">
        <v>844</v>
      </c>
      <c r="N54" s="202" t="s">
        <v>845</v>
      </c>
      <c r="O54" s="202">
        <v>4</v>
      </c>
      <c r="P54" s="202" t="s">
        <v>846</v>
      </c>
      <c r="Q54" s="202" t="s">
        <v>58</v>
      </c>
      <c r="R54" s="202" t="s">
        <v>59</v>
      </c>
      <c r="S54" s="244" t="s">
        <v>77</v>
      </c>
      <c r="T54" s="244" t="s">
        <v>847</v>
      </c>
      <c r="U54" s="244" t="s">
        <v>771</v>
      </c>
      <c r="V54" s="205">
        <v>0.33</v>
      </c>
      <c r="W54" s="200">
        <v>1</v>
      </c>
      <c r="X54" s="200">
        <v>2</v>
      </c>
      <c r="Y54" s="201">
        <v>3</v>
      </c>
      <c r="Z54" s="202">
        <v>4</v>
      </c>
      <c r="AA54" s="161">
        <v>1</v>
      </c>
      <c r="AB54" s="161" t="s">
        <v>848</v>
      </c>
      <c r="AC54" s="161" t="s">
        <v>849</v>
      </c>
      <c r="AD54" s="161" t="s">
        <v>338</v>
      </c>
      <c r="AE54" s="161" t="s">
        <v>291</v>
      </c>
      <c r="AF54" s="161" t="s">
        <v>850</v>
      </c>
      <c r="AG54" s="200">
        <v>2</v>
      </c>
      <c r="AH54" s="192" t="s">
        <v>851</v>
      </c>
      <c r="AI54" s="161" t="s">
        <v>338</v>
      </c>
      <c r="AJ54" s="161"/>
      <c r="AK54" s="81" t="s">
        <v>278</v>
      </c>
      <c r="AL54" s="161" t="s">
        <v>852</v>
      </c>
      <c r="AM54" s="217">
        <v>3</v>
      </c>
      <c r="AN54" s="347" t="s">
        <v>853</v>
      </c>
      <c r="AO54" s="161" t="s">
        <v>421</v>
      </c>
      <c r="AP54" s="161" t="s">
        <v>338</v>
      </c>
      <c r="AQ54" s="161" t="s">
        <v>273</v>
      </c>
      <c r="AR54" s="161" t="s">
        <v>854</v>
      </c>
      <c r="AS54" s="161"/>
      <c r="AT54" s="161"/>
      <c r="AU54" s="161"/>
      <c r="AV54" s="161"/>
      <c r="AW54" s="161"/>
      <c r="AX54" s="161"/>
      <c r="AY54" s="110">
        <f t="shared" ref="AY54:AY56" si="15">+IF(Y54=0,"NO PROGRAMADA",AM54/Y54)</f>
        <v>1</v>
      </c>
      <c r="AZ54" s="265" t="str">
        <f>+IF(AY54="NO PROGRAMADA","NO PROGRAMADA",IF(AY54=100%,INTRODUCCION!$J$10,IF(AND(AY54&lt;100%,AY54&gt;=90%),INTRODUCCION!$J$11,IF(AND(AY54&lt;90%,AY54&gt;=70%),INTRODUCCION!$J$12,IF(AY54&lt;=69%,INTRODUCCION!$J$13,IF(AY54&gt;100%,INTRODUCCION!$J$14))))))</f>
        <v>Ejecución Óptima</v>
      </c>
      <c r="BA54" s="83">
        <f t="shared" ref="BA54:BA56" si="16">+IF(Y54=0,"NO PROGRAMADA",IF(AM54/Y54&gt;100%,"100%",AM54/Y54))</f>
        <v>1</v>
      </c>
      <c r="BB54" s="55"/>
    </row>
    <row r="55" spans="1:54" ht="114" customHeight="1" x14ac:dyDescent="0.25">
      <c r="A55" s="81">
        <v>49</v>
      </c>
      <c r="B55" s="202" t="s">
        <v>67</v>
      </c>
      <c r="C55" s="202" t="s">
        <v>765</v>
      </c>
      <c r="D55" s="202" t="s">
        <v>13</v>
      </c>
      <c r="E55" s="202" t="s">
        <v>15</v>
      </c>
      <c r="F55" s="202" t="s">
        <v>72</v>
      </c>
      <c r="G55" s="202" t="s">
        <v>171</v>
      </c>
      <c r="H55" s="202" t="s">
        <v>103</v>
      </c>
      <c r="I55" s="202" t="s">
        <v>172</v>
      </c>
      <c r="J55" s="202" t="s">
        <v>78</v>
      </c>
      <c r="K55" s="247" t="s">
        <v>855</v>
      </c>
      <c r="L55" s="200">
        <v>48</v>
      </c>
      <c r="M55" s="202" t="s">
        <v>856</v>
      </c>
      <c r="N55" s="200" t="s">
        <v>857</v>
      </c>
      <c r="O55" s="203">
        <v>1</v>
      </c>
      <c r="P55" s="200" t="s">
        <v>858</v>
      </c>
      <c r="Q55" s="200" t="s">
        <v>75</v>
      </c>
      <c r="R55" s="200" t="s">
        <v>59</v>
      </c>
      <c r="S55" s="244" t="s">
        <v>77</v>
      </c>
      <c r="T55" s="244" t="s">
        <v>859</v>
      </c>
      <c r="U55" s="244" t="s">
        <v>771</v>
      </c>
      <c r="V55" s="205">
        <v>0.33</v>
      </c>
      <c r="W55" s="203">
        <v>0.15</v>
      </c>
      <c r="X55" s="203">
        <v>0.5</v>
      </c>
      <c r="Y55" s="204">
        <v>0.8</v>
      </c>
      <c r="Z55" s="205">
        <v>1</v>
      </c>
      <c r="AA55" s="206">
        <v>0.15</v>
      </c>
      <c r="AB55" s="161" t="s">
        <v>860</v>
      </c>
      <c r="AC55" s="161" t="s">
        <v>849</v>
      </c>
      <c r="AD55" s="161" t="s">
        <v>338</v>
      </c>
      <c r="AE55" s="161" t="s">
        <v>278</v>
      </c>
      <c r="AF55" s="161" t="s">
        <v>861</v>
      </c>
      <c r="AG55" s="203">
        <v>0.5</v>
      </c>
      <c r="AH55" s="192" t="s">
        <v>862</v>
      </c>
      <c r="AI55" s="161" t="s">
        <v>338</v>
      </c>
      <c r="AJ55" s="161"/>
      <c r="AK55" s="81" t="s">
        <v>278</v>
      </c>
      <c r="AL55" s="161" t="s">
        <v>863</v>
      </c>
      <c r="AM55" s="207">
        <v>0.8</v>
      </c>
      <c r="AN55" s="348" t="s">
        <v>864</v>
      </c>
      <c r="AO55" s="161" t="s">
        <v>421</v>
      </c>
      <c r="AP55" s="161" t="s">
        <v>338</v>
      </c>
      <c r="AQ55" s="161" t="s">
        <v>273</v>
      </c>
      <c r="AR55" s="161" t="s">
        <v>865</v>
      </c>
      <c r="AS55" s="161"/>
      <c r="AT55" s="161"/>
      <c r="AU55" s="161"/>
      <c r="AV55" s="161"/>
      <c r="AW55" s="161"/>
      <c r="AX55" s="161"/>
      <c r="AY55" s="110">
        <f t="shared" si="15"/>
        <v>1</v>
      </c>
      <c r="AZ55" s="265" t="str">
        <f>+IF(AY55="NO PROGRAMADA","NO PROGRAMADA",IF(AY55=100%,INTRODUCCION!$J$10,IF(AND(AY55&lt;100%,AY55&gt;=90%),INTRODUCCION!$J$11,IF(AND(AY55&lt;90%,AY55&gt;=70%),INTRODUCCION!$J$12,IF(AY55&lt;=69%,INTRODUCCION!$J$13,IF(AY55&gt;100%,INTRODUCCION!$J$14))))))</f>
        <v>Ejecución Óptima</v>
      </c>
      <c r="BA55" s="83">
        <f t="shared" si="16"/>
        <v>1</v>
      </c>
      <c r="BB55" s="55"/>
    </row>
    <row r="56" spans="1:54" ht="125.25" customHeight="1" x14ac:dyDescent="0.25">
      <c r="A56" s="81">
        <v>50</v>
      </c>
      <c r="B56" s="202" t="s">
        <v>67</v>
      </c>
      <c r="C56" s="202" t="s">
        <v>765</v>
      </c>
      <c r="D56" s="202" t="s">
        <v>13</v>
      </c>
      <c r="E56" s="202" t="s">
        <v>15</v>
      </c>
      <c r="F56" s="202" t="s">
        <v>72</v>
      </c>
      <c r="G56" s="202" t="s">
        <v>171</v>
      </c>
      <c r="H56" s="202" t="s">
        <v>103</v>
      </c>
      <c r="I56" s="202" t="s">
        <v>172</v>
      </c>
      <c r="J56" s="202" t="s">
        <v>78</v>
      </c>
      <c r="K56" s="247" t="s">
        <v>866</v>
      </c>
      <c r="L56" s="200">
        <v>49</v>
      </c>
      <c r="M56" s="202" t="s">
        <v>867</v>
      </c>
      <c r="N56" s="202" t="s">
        <v>868</v>
      </c>
      <c r="O56" s="202">
        <v>4</v>
      </c>
      <c r="P56" s="202" t="s">
        <v>869</v>
      </c>
      <c r="Q56" s="202" t="s">
        <v>58</v>
      </c>
      <c r="R56" s="202" t="s">
        <v>59</v>
      </c>
      <c r="S56" s="244" t="s">
        <v>77</v>
      </c>
      <c r="T56" s="244" t="s">
        <v>870</v>
      </c>
      <c r="U56" s="244">
        <v>4</v>
      </c>
      <c r="V56" s="205">
        <v>0.34</v>
      </c>
      <c r="W56" s="200">
        <v>1</v>
      </c>
      <c r="X56" s="200">
        <v>2</v>
      </c>
      <c r="Y56" s="201">
        <v>3</v>
      </c>
      <c r="Z56" s="202">
        <v>4</v>
      </c>
      <c r="AA56" s="161">
        <v>1</v>
      </c>
      <c r="AB56" s="161" t="s">
        <v>871</v>
      </c>
      <c r="AC56" s="161" t="s">
        <v>849</v>
      </c>
      <c r="AD56" s="161" t="s">
        <v>338</v>
      </c>
      <c r="AE56" s="161" t="s">
        <v>278</v>
      </c>
      <c r="AF56" s="161" t="s">
        <v>872</v>
      </c>
      <c r="AG56" s="200">
        <v>2</v>
      </c>
      <c r="AH56" s="192" t="s">
        <v>873</v>
      </c>
      <c r="AI56" s="161" t="s">
        <v>338</v>
      </c>
      <c r="AJ56" s="161"/>
      <c r="AK56" s="81" t="s">
        <v>278</v>
      </c>
      <c r="AL56" s="161" t="s">
        <v>874</v>
      </c>
      <c r="AM56" s="217">
        <v>3</v>
      </c>
      <c r="AN56" s="347" t="s">
        <v>875</v>
      </c>
      <c r="AO56" s="161" t="s">
        <v>421</v>
      </c>
      <c r="AP56" s="161" t="s">
        <v>338</v>
      </c>
      <c r="AQ56" s="161" t="s">
        <v>273</v>
      </c>
      <c r="AR56" s="161" t="s">
        <v>876</v>
      </c>
      <c r="AS56" s="161"/>
      <c r="AT56" s="161"/>
      <c r="AU56" s="161"/>
      <c r="AV56" s="161"/>
      <c r="AW56" s="161"/>
      <c r="AX56" s="161"/>
      <c r="AY56" s="110">
        <f t="shared" si="15"/>
        <v>1</v>
      </c>
      <c r="AZ56" s="265" t="str">
        <f>+IF(AY56="NO PROGRAMADA","NO PROGRAMADA",IF(AY56=100%,INTRODUCCION!$J$10,IF(AND(AY56&lt;100%,AY56&gt;=90%),INTRODUCCION!$J$11,IF(AND(AY56&lt;90%,AY56&gt;=70%),INTRODUCCION!$J$12,IF(AY56&lt;=69%,INTRODUCCION!$J$13,IF(AY56&gt;100%,INTRODUCCION!$J$14))))))</f>
        <v>Ejecución Óptima</v>
      </c>
      <c r="BA56" s="83">
        <f t="shared" si="16"/>
        <v>1</v>
      </c>
      <c r="BB56" s="55"/>
    </row>
    <row r="57" spans="1:54" ht="127.9" customHeight="1" x14ac:dyDescent="0.25">
      <c r="A57" s="81">
        <v>51</v>
      </c>
      <c r="B57" s="202" t="s">
        <v>67</v>
      </c>
      <c r="C57" s="202" t="s">
        <v>765</v>
      </c>
      <c r="D57" s="202" t="s">
        <v>13</v>
      </c>
      <c r="E57" s="202" t="s">
        <v>16</v>
      </c>
      <c r="F57" s="202" t="s">
        <v>191</v>
      </c>
      <c r="G57" s="202" t="s">
        <v>166</v>
      </c>
      <c r="H57" s="202" t="s">
        <v>103</v>
      </c>
      <c r="I57" s="202" t="s">
        <v>172</v>
      </c>
      <c r="J57" s="202" t="s">
        <v>78</v>
      </c>
      <c r="K57" s="247" t="s">
        <v>877</v>
      </c>
      <c r="L57" s="200">
        <v>50</v>
      </c>
      <c r="M57" s="202" t="s">
        <v>878</v>
      </c>
      <c r="N57" s="202" t="s">
        <v>879</v>
      </c>
      <c r="O57" s="205">
        <v>1</v>
      </c>
      <c r="P57" s="202" t="s">
        <v>880</v>
      </c>
      <c r="Q57" s="202" t="s">
        <v>75</v>
      </c>
      <c r="R57" s="200" t="s">
        <v>76</v>
      </c>
      <c r="S57" s="55" t="s">
        <v>60</v>
      </c>
      <c r="T57" s="202" t="s">
        <v>881</v>
      </c>
      <c r="U57" s="55" t="s">
        <v>771</v>
      </c>
      <c r="V57" s="205">
        <v>0.5</v>
      </c>
      <c r="W57" s="203">
        <v>1</v>
      </c>
      <c r="X57" s="203">
        <v>1</v>
      </c>
      <c r="Y57" s="204">
        <v>1</v>
      </c>
      <c r="Z57" s="205">
        <v>1</v>
      </c>
      <c r="AA57" s="206">
        <v>1</v>
      </c>
      <c r="AB57" s="161" t="s">
        <v>882</v>
      </c>
      <c r="AC57" s="161" t="s">
        <v>883</v>
      </c>
      <c r="AD57" s="161" t="s">
        <v>884</v>
      </c>
      <c r="AE57" s="81" t="s">
        <v>278</v>
      </c>
      <c r="AF57" s="288" t="s">
        <v>885</v>
      </c>
      <c r="AG57" s="203">
        <v>0.97499999999999998</v>
      </c>
      <c r="AH57" s="188" t="s">
        <v>886</v>
      </c>
      <c r="AI57" s="161" t="s">
        <v>887</v>
      </c>
      <c r="AJ57" s="161" t="s">
        <v>888</v>
      </c>
      <c r="AK57" s="81" t="s">
        <v>278</v>
      </c>
      <c r="AL57" s="161" t="s">
        <v>889</v>
      </c>
      <c r="AM57" s="367">
        <f>1458/1458</f>
        <v>1</v>
      </c>
      <c r="AN57" s="277" t="s">
        <v>890</v>
      </c>
      <c r="AO57" s="161" t="s">
        <v>891</v>
      </c>
      <c r="AP57" s="161" t="s">
        <v>892</v>
      </c>
      <c r="AQ57" s="161" t="s">
        <v>278</v>
      </c>
      <c r="AR57" s="161" t="s">
        <v>893</v>
      </c>
      <c r="AS57" s="161"/>
      <c r="AT57" s="161"/>
      <c r="AU57" s="161"/>
      <c r="AV57" s="161"/>
      <c r="AW57" s="161"/>
      <c r="AX57" s="161"/>
      <c r="AY57" s="110">
        <f t="shared" ref="AY57:AY83" si="17">+IF(Y57=0,"NO PROGRAMADA",AM57/Y57)</f>
        <v>1</v>
      </c>
      <c r="AZ57" s="265" t="str">
        <f>+IF(AY57="NO PROGRAMADA","NO PROGRAMADA",IF(AY57=100%,INTRODUCCION!$J$10,IF(AND(AY57&lt;100%,AY57&gt;=90%),INTRODUCCION!$J$11,IF(AND(AY57&lt;90%,AY57&gt;=70%),INTRODUCCION!$J$12,IF(AY57&lt;=69%,INTRODUCCION!$J$13,IF(AY57&gt;100%,INTRODUCCION!$J$14))))))</f>
        <v>Ejecución Óptima</v>
      </c>
      <c r="BA57" s="83">
        <f t="shared" ref="BA57:BA83" si="18">+IF(Y57=0,"NO PROGRAMADA",IF(AM57/Y57&gt;100%,"100%",AM57/Y57))</f>
        <v>1</v>
      </c>
      <c r="BB57" s="55"/>
    </row>
    <row r="58" spans="1:54" ht="145.5" customHeight="1" x14ac:dyDescent="0.25">
      <c r="A58" s="81">
        <v>52</v>
      </c>
      <c r="B58" s="202" t="s">
        <v>67</v>
      </c>
      <c r="C58" s="202" t="s">
        <v>765</v>
      </c>
      <c r="D58" s="202" t="s">
        <v>13</v>
      </c>
      <c r="E58" s="202" t="s">
        <v>16</v>
      </c>
      <c r="F58" s="202" t="s">
        <v>191</v>
      </c>
      <c r="G58" s="202" t="s">
        <v>166</v>
      </c>
      <c r="H58" s="202" t="s">
        <v>103</v>
      </c>
      <c r="I58" s="202" t="s">
        <v>172</v>
      </c>
      <c r="J58" s="202" t="s">
        <v>78</v>
      </c>
      <c r="K58" s="247" t="s">
        <v>894</v>
      </c>
      <c r="L58" s="200">
        <v>51</v>
      </c>
      <c r="M58" s="202" t="s">
        <v>895</v>
      </c>
      <c r="N58" s="202" t="s">
        <v>896</v>
      </c>
      <c r="O58" s="205">
        <v>1</v>
      </c>
      <c r="P58" s="202" t="s">
        <v>897</v>
      </c>
      <c r="Q58" s="202" t="s">
        <v>75</v>
      </c>
      <c r="R58" s="202" t="s">
        <v>91</v>
      </c>
      <c r="S58" s="55" t="s">
        <v>77</v>
      </c>
      <c r="T58" s="55" t="s">
        <v>898</v>
      </c>
      <c r="U58" s="55" t="s">
        <v>771</v>
      </c>
      <c r="V58" s="205">
        <v>0.5</v>
      </c>
      <c r="W58" s="203">
        <v>1</v>
      </c>
      <c r="X58" s="203">
        <v>1</v>
      </c>
      <c r="Y58" s="204">
        <v>1</v>
      </c>
      <c r="Z58" s="205">
        <v>1</v>
      </c>
      <c r="AA58" s="206">
        <v>1</v>
      </c>
      <c r="AB58" s="161" t="s">
        <v>899</v>
      </c>
      <c r="AC58" s="161" t="s">
        <v>900</v>
      </c>
      <c r="AD58" s="161" t="s">
        <v>901</v>
      </c>
      <c r="AE58" s="161" t="s">
        <v>278</v>
      </c>
      <c r="AF58" s="161" t="s">
        <v>902</v>
      </c>
      <c r="AG58" s="203">
        <v>1</v>
      </c>
      <c r="AH58" s="192" t="s">
        <v>903</v>
      </c>
      <c r="AI58" s="161" t="s">
        <v>904</v>
      </c>
      <c r="AJ58" s="161" t="s">
        <v>905</v>
      </c>
      <c r="AK58" s="81" t="s">
        <v>278</v>
      </c>
      <c r="AL58" s="161" t="s">
        <v>906</v>
      </c>
      <c r="AM58" s="207">
        <f>18/18</f>
        <v>1</v>
      </c>
      <c r="AN58" s="277" t="s">
        <v>907</v>
      </c>
      <c r="AO58" s="161" t="s">
        <v>908</v>
      </c>
      <c r="AP58" s="161" t="s">
        <v>908</v>
      </c>
      <c r="AQ58" s="161" t="s">
        <v>273</v>
      </c>
      <c r="AR58" s="161" t="s">
        <v>909</v>
      </c>
      <c r="AS58" s="161"/>
      <c r="AT58" s="161"/>
      <c r="AU58" s="161"/>
      <c r="AV58" s="161"/>
      <c r="AW58" s="161"/>
      <c r="AX58" s="161"/>
      <c r="AY58" s="110">
        <f t="shared" si="17"/>
        <v>1</v>
      </c>
      <c r="AZ58" s="265" t="str">
        <f>+IF(AY58="NO PROGRAMADA","NO PROGRAMADA",IF(AY58=100%,INTRODUCCION!$J$10,IF(AND(AY58&lt;100%,AY58&gt;=90%),INTRODUCCION!$J$11,IF(AND(AY58&lt;90%,AY58&gt;=70%),INTRODUCCION!$J$12,IF(AY58&lt;=69%,INTRODUCCION!$J$13,IF(AY58&gt;100%,INTRODUCCION!$J$14))))))</f>
        <v>Ejecución Óptima</v>
      </c>
      <c r="BA58" s="83">
        <f t="shared" si="18"/>
        <v>1</v>
      </c>
      <c r="BB58" s="55"/>
    </row>
    <row r="59" spans="1:54" ht="142.5" customHeight="1" x14ac:dyDescent="0.25">
      <c r="A59" s="81">
        <v>53</v>
      </c>
      <c r="B59" s="202" t="s">
        <v>67</v>
      </c>
      <c r="C59" s="202" t="s">
        <v>765</v>
      </c>
      <c r="D59" s="202" t="s">
        <v>13</v>
      </c>
      <c r="E59" s="202" t="s">
        <v>17</v>
      </c>
      <c r="F59" s="202" t="s">
        <v>191</v>
      </c>
      <c r="G59" s="202" t="s">
        <v>166</v>
      </c>
      <c r="H59" s="202" t="s">
        <v>103</v>
      </c>
      <c r="I59" s="202" t="s">
        <v>172</v>
      </c>
      <c r="J59" s="202" t="s">
        <v>78</v>
      </c>
      <c r="K59" s="253" t="s">
        <v>910</v>
      </c>
      <c r="L59" s="200">
        <v>52</v>
      </c>
      <c r="M59" s="161" t="s">
        <v>911</v>
      </c>
      <c r="N59" s="161" t="s">
        <v>912</v>
      </c>
      <c r="O59" s="205">
        <v>1</v>
      </c>
      <c r="P59" s="202" t="s">
        <v>913</v>
      </c>
      <c r="Q59" s="200" t="s">
        <v>75</v>
      </c>
      <c r="R59" s="200" t="s">
        <v>76</v>
      </c>
      <c r="S59" s="55" t="s">
        <v>60</v>
      </c>
      <c r="T59" s="55" t="s">
        <v>914</v>
      </c>
      <c r="U59" s="55" t="s">
        <v>771</v>
      </c>
      <c r="V59" s="203">
        <v>0.5</v>
      </c>
      <c r="W59" s="206">
        <v>1</v>
      </c>
      <c r="X59" s="206">
        <v>1</v>
      </c>
      <c r="Y59" s="207">
        <v>0</v>
      </c>
      <c r="Z59" s="206">
        <v>0</v>
      </c>
      <c r="AA59" s="287">
        <v>1</v>
      </c>
      <c r="AB59" s="277" t="s">
        <v>915</v>
      </c>
      <c r="AC59" s="161" t="s">
        <v>916</v>
      </c>
      <c r="AD59" s="161" t="s">
        <v>338</v>
      </c>
      <c r="AE59" s="161" t="s">
        <v>278</v>
      </c>
      <c r="AF59" s="161" t="s">
        <v>917</v>
      </c>
      <c r="AG59" s="203">
        <v>1</v>
      </c>
      <c r="AH59" s="192" t="s">
        <v>918</v>
      </c>
      <c r="AI59" s="161" t="s">
        <v>650</v>
      </c>
      <c r="AJ59" s="161" t="s">
        <v>277</v>
      </c>
      <c r="AK59" s="81" t="s">
        <v>278</v>
      </c>
      <c r="AL59" s="161" t="s">
        <v>919</v>
      </c>
      <c r="AM59" s="363" t="s">
        <v>294</v>
      </c>
      <c r="AN59" s="277" t="s">
        <v>920</v>
      </c>
      <c r="AO59" s="161"/>
      <c r="AP59" s="161"/>
      <c r="AQ59" s="161" t="s">
        <v>294</v>
      </c>
      <c r="AR59" s="161" t="s">
        <v>921</v>
      </c>
      <c r="AS59" s="161"/>
      <c r="AT59" s="161"/>
      <c r="AU59" s="161"/>
      <c r="AV59" s="161"/>
      <c r="AW59" s="161"/>
      <c r="AX59" s="161"/>
      <c r="AY59" s="110" t="str">
        <f t="shared" si="17"/>
        <v>NO PROGRAMADA</v>
      </c>
      <c r="AZ59" s="265" t="str">
        <f>+IF(AY59="NO PROGRAMADA","NO PROGRAMADA",IF(AY59=100%,INTRODUCCION!$J$10,IF(AND(AY59&lt;100%,AY59&gt;=90%),INTRODUCCION!$J$11,IF(AND(AY59&lt;90%,AY59&gt;=70%),INTRODUCCION!$J$12,IF(AY59&lt;=69%,INTRODUCCION!$J$13,IF(AY59&gt;100%,INTRODUCCION!$J$14))))))</f>
        <v>NO PROGRAMADA</v>
      </c>
      <c r="BA59" s="83" t="s">
        <v>401</v>
      </c>
      <c r="BB59" s="55"/>
    </row>
    <row r="60" spans="1:54" ht="142.5" customHeight="1" x14ac:dyDescent="0.25">
      <c r="A60" s="81">
        <v>54</v>
      </c>
      <c r="B60" s="202" t="s">
        <v>67</v>
      </c>
      <c r="C60" s="202" t="s">
        <v>765</v>
      </c>
      <c r="D60" s="202" t="s">
        <v>13</v>
      </c>
      <c r="E60" s="202" t="s">
        <v>17</v>
      </c>
      <c r="F60" s="202" t="s">
        <v>191</v>
      </c>
      <c r="G60" s="202" t="s">
        <v>166</v>
      </c>
      <c r="H60" s="202" t="s">
        <v>103</v>
      </c>
      <c r="I60" s="202" t="s">
        <v>172</v>
      </c>
      <c r="J60" s="202" t="s">
        <v>78</v>
      </c>
      <c r="K60" s="247" t="s">
        <v>922</v>
      </c>
      <c r="L60" s="200">
        <v>53</v>
      </c>
      <c r="M60" s="202" t="s">
        <v>923</v>
      </c>
      <c r="N60" s="200" t="s">
        <v>924</v>
      </c>
      <c r="O60" s="200">
        <v>40</v>
      </c>
      <c r="P60" s="202" t="s">
        <v>925</v>
      </c>
      <c r="Q60" s="200" t="s">
        <v>58</v>
      </c>
      <c r="R60" s="200" t="s">
        <v>59</v>
      </c>
      <c r="S60" s="55" t="s">
        <v>77</v>
      </c>
      <c r="T60" s="55" t="s">
        <v>847</v>
      </c>
      <c r="U60" s="55" t="s">
        <v>771</v>
      </c>
      <c r="V60" s="205">
        <v>0.5</v>
      </c>
      <c r="W60" s="203">
        <v>0</v>
      </c>
      <c r="X60" s="200">
        <v>3</v>
      </c>
      <c r="Y60" s="201">
        <v>13</v>
      </c>
      <c r="Z60" s="200">
        <v>40</v>
      </c>
      <c r="AA60" s="200"/>
      <c r="AB60" s="161" t="s">
        <v>926</v>
      </c>
      <c r="AC60" s="161"/>
      <c r="AD60" s="161"/>
      <c r="AE60" s="161" t="s">
        <v>172</v>
      </c>
      <c r="AF60" s="161" t="s">
        <v>927</v>
      </c>
      <c r="AG60" s="200">
        <v>3</v>
      </c>
      <c r="AH60" s="188" t="s">
        <v>928</v>
      </c>
      <c r="AI60" s="161" t="s">
        <v>650</v>
      </c>
      <c r="AJ60" s="161" t="s">
        <v>277</v>
      </c>
      <c r="AK60" s="81" t="s">
        <v>278</v>
      </c>
      <c r="AL60" s="161" t="s">
        <v>929</v>
      </c>
      <c r="AM60" s="217">
        <v>13</v>
      </c>
      <c r="AN60" s="277" t="s">
        <v>930</v>
      </c>
      <c r="AO60" s="161" t="s">
        <v>650</v>
      </c>
      <c r="AP60" s="161" t="s">
        <v>650</v>
      </c>
      <c r="AQ60" s="161" t="s">
        <v>278</v>
      </c>
      <c r="AR60" s="161" t="s">
        <v>931</v>
      </c>
      <c r="AS60" s="161"/>
      <c r="AT60" s="161"/>
      <c r="AU60" s="161"/>
      <c r="AV60" s="161"/>
      <c r="AW60" s="161"/>
      <c r="AX60" s="161"/>
      <c r="AY60" s="110">
        <f t="shared" si="17"/>
        <v>1</v>
      </c>
      <c r="AZ60" s="265" t="str">
        <f>+IF(AY60="NO PROGRAMADA","NO PROGRAMADA",IF(AY60=100%,INTRODUCCION!$J$10,IF(AND(AY60&lt;100%,AY60&gt;=90%),INTRODUCCION!$J$11,IF(AND(AY60&lt;90%,AY60&gt;=70%),INTRODUCCION!$J$12,IF(AY60&lt;=69%,INTRODUCCION!$J$13,IF(AY60&gt;100%,INTRODUCCION!$J$14))))))</f>
        <v>Ejecución Óptima</v>
      </c>
      <c r="BA60" s="83">
        <f t="shared" si="18"/>
        <v>1</v>
      </c>
      <c r="BB60" s="55"/>
    </row>
    <row r="61" spans="1:54" ht="229.15" customHeight="1" x14ac:dyDescent="0.25">
      <c r="A61" s="81">
        <v>55</v>
      </c>
      <c r="B61" s="266" t="s">
        <v>66</v>
      </c>
      <c r="C61" s="266" t="s">
        <v>751</v>
      </c>
      <c r="D61" s="200" t="s">
        <v>18</v>
      </c>
      <c r="E61" s="200" t="s">
        <v>18</v>
      </c>
      <c r="F61" s="200" t="s">
        <v>88</v>
      </c>
      <c r="G61" s="200" t="s">
        <v>89</v>
      </c>
      <c r="H61" s="200" t="s">
        <v>178</v>
      </c>
      <c r="I61" s="200" t="s">
        <v>79</v>
      </c>
      <c r="J61" s="200" t="s">
        <v>78</v>
      </c>
      <c r="K61" s="251" t="s">
        <v>932</v>
      </c>
      <c r="L61" s="200">
        <v>54</v>
      </c>
      <c r="M61" s="200" t="s">
        <v>933</v>
      </c>
      <c r="N61" s="200" t="s">
        <v>934</v>
      </c>
      <c r="O61" s="203">
        <v>1</v>
      </c>
      <c r="P61" s="200" t="s">
        <v>935</v>
      </c>
      <c r="Q61" s="202" t="s">
        <v>75</v>
      </c>
      <c r="R61" s="200" t="s">
        <v>76</v>
      </c>
      <c r="S61" s="244" t="s">
        <v>60</v>
      </c>
      <c r="T61" s="244" t="s">
        <v>936</v>
      </c>
      <c r="U61" s="244" t="s">
        <v>172</v>
      </c>
      <c r="V61" s="205">
        <v>1</v>
      </c>
      <c r="W61" s="214">
        <v>1</v>
      </c>
      <c r="X61" s="214">
        <v>1</v>
      </c>
      <c r="Y61" s="215">
        <v>1</v>
      </c>
      <c r="Z61" s="216">
        <v>1</v>
      </c>
      <c r="AA61" s="214">
        <v>1</v>
      </c>
      <c r="AB61" s="81" t="s">
        <v>937</v>
      </c>
      <c r="AC61" s="81" t="s">
        <v>276</v>
      </c>
      <c r="AD61" s="81" t="s">
        <v>277</v>
      </c>
      <c r="AE61" s="81" t="s">
        <v>278</v>
      </c>
      <c r="AF61" s="81" t="s">
        <v>938</v>
      </c>
      <c r="AG61" s="203">
        <v>1</v>
      </c>
      <c r="AH61" s="180" t="s">
        <v>939</v>
      </c>
      <c r="AI61" s="81" t="s">
        <v>276</v>
      </c>
      <c r="AJ61" s="81" t="s">
        <v>277</v>
      </c>
      <c r="AK61" s="81" t="s">
        <v>278</v>
      </c>
      <c r="AL61" s="81" t="s">
        <v>940</v>
      </c>
      <c r="AM61" s="215">
        <v>1</v>
      </c>
      <c r="AN61" s="271" t="s">
        <v>941</v>
      </c>
      <c r="AO61" s="81" t="s">
        <v>276</v>
      </c>
      <c r="AP61" s="81" t="s">
        <v>277</v>
      </c>
      <c r="AQ61" s="81" t="s">
        <v>278</v>
      </c>
      <c r="AR61" s="81" t="s">
        <v>942</v>
      </c>
      <c r="AS61" s="81"/>
      <c r="AT61" s="81"/>
      <c r="AU61" s="81"/>
      <c r="AV61" s="81"/>
      <c r="AW61" s="81"/>
      <c r="AX61" s="81"/>
      <c r="AY61" s="110">
        <f t="shared" si="17"/>
        <v>1</v>
      </c>
      <c r="AZ61" s="265" t="str">
        <f>+IF(AY61="NO PROGRAMADA","NO PROGRAMADA",IF(AY61=100%,INTRODUCCION!$J$10,IF(AND(AY61&lt;100%,AY61&gt;=90%),INTRODUCCION!$J$11,IF(AND(AY61&lt;90%,AY61&gt;=70%),INTRODUCCION!$J$12,IF(AY61&lt;=69%,INTRODUCCION!$J$13,IF(AY61&gt;100%,INTRODUCCION!$J$14))))))</f>
        <v>Ejecución Óptima</v>
      </c>
      <c r="BA61" s="83">
        <f t="shared" si="18"/>
        <v>1</v>
      </c>
      <c r="BB61" s="28"/>
    </row>
    <row r="62" spans="1:54" ht="128.25" x14ac:dyDescent="0.25">
      <c r="A62" s="81">
        <v>56</v>
      </c>
      <c r="B62" s="202" t="s">
        <v>428</v>
      </c>
      <c r="C62" s="202" t="s">
        <v>943</v>
      </c>
      <c r="D62" s="202" t="s">
        <v>18</v>
      </c>
      <c r="E62" s="202" t="s">
        <v>19</v>
      </c>
      <c r="F62" s="202" t="s">
        <v>151</v>
      </c>
      <c r="G62" s="202" t="s">
        <v>89</v>
      </c>
      <c r="H62" s="202" t="s">
        <v>128</v>
      </c>
      <c r="I62" s="202" t="s">
        <v>79</v>
      </c>
      <c r="J62" s="202" t="s">
        <v>93</v>
      </c>
      <c r="K62" s="253" t="s">
        <v>944</v>
      </c>
      <c r="L62" s="200">
        <v>55</v>
      </c>
      <c r="M62" s="202" t="s">
        <v>945</v>
      </c>
      <c r="N62" s="200" t="s">
        <v>946</v>
      </c>
      <c r="O62" s="216">
        <v>1</v>
      </c>
      <c r="P62" s="28" t="s">
        <v>947</v>
      </c>
      <c r="Q62" s="28" t="s">
        <v>75</v>
      </c>
      <c r="R62" s="81" t="s">
        <v>76</v>
      </c>
      <c r="S62" s="249" t="s">
        <v>77</v>
      </c>
      <c r="T62" s="244" t="s">
        <v>948</v>
      </c>
      <c r="U62" s="244">
        <v>242</v>
      </c>
      <c r="V62" s="216">
        <v>0.34</v>
      </c>
      <c r="W62" s="214">
        <v>1</v>
      </c>
      <c r="X62" s="214">
        <v>1</v>
      </c>
      <c r="Y62" s="215">
        <v>1</v>
      </c>
      <c r="Z62" s="216">
        <v>1</v>
      </c>
      <c r="AA62" s="214">
        <v>1</v>
      </c>
      <c r="AB62" s="81" t="s">
        <v>949</v>
      </c>
      <c r="AC62" s="81" t="s">
        <v>950</v>
      </c>
      <c r="AD62" s="81" t="s">
        <v>950</v>
      </c>
      <c r="AE62" s="81" t="s">
        <v>278</v>
      </c>
      <c r="AF62" s="81" t="s">
        <v>951</v>
      </c>
      <c r="AG62" s="214">
        <v>1</v>
      </c>
      <c r="AH62" s="180" t="s">
        <v>952</v>
      </c>
      <c r="AI62" s="81" t="s">
        <v>953</v>
      </c>
      <c r="AJ62" s="81" t="s">
        <v>954</v>
      </c>
      <c r="AK62" s="81" t="s">
        <v>278</v>
      </c>
      <c r="AL62" s="81" t="s">
        <v>955</v>
      </c>
      <c r="AM62" s="368">
        <v>1</v>
      </c>
      <c r="AN62" s="307" t="s">
        <v>956</v>
      </c>
      <c r="AO62" s="81" t="s">
        <v>957</v>
      </c>
      <c r="AP62" s="81" t="s">
        <v>958</v>
      </c>
      <c r="AQ62" s="81" t="s">
        <v>278</v>
      </c>
      <c r="AR62" s="81" t="s">
        <v>959</v>
      </c>
      <c r="AS62" s="81"/>
      <c r="AT62" s="81"/>
      <c r="AU62" s="81"/>
      <c r="AV62" s="81"/>
      <c r="AW62" s="81"/>
      <c r="AX62" s="81"/>
      <c r="AY62" s="110">
        <f t="shared" si="17"/>
        <v>1</v>
      </c>
      <c r="AZ62" s="265" t="str">
        <f>+IF(AY62="NO PROGRAMADA","NO PROGRAMADA",IF(AY62=100%,INTRODUCCION!$J$10,IF(AND(AY62&lt;100%,AY62&gt;=90%),INTRODUCCION!$J$11,IF(AND(AY62&lt;90%,AY62&gt;=70%),INTRODUCCION!$J$12,IF(AY62&lt;=69%,INTRODUCCION!$J$13,IF(AY62&gt;100%,INTRODUCCION!$J$14))))))</f>
        <v>Ejecución Óptima</v>
      </c>
      <c r="BA62" s="83">
        <f t="shared" si="18"/>
        <v>1</v>
      </c>
      <c r="BB62" s="28"/>
    </row>
    <row r="63" spans="1:54" ht="156.75" x14ac:dyDescent="0.25">
      <c r="A63" s="81">
        <v>57</v>
      </c>
      <c r="B63" s="202" t="s">
        <v>428</v>
      </c>
      <c r="C63" s="202" t="s">
        <v>960</v>
      </c>
      <c r="D63" s="202" t="s">
        <v>18</v>
      </c>
      <c r="E63" s="202" t="s">
        <v>19</v>
      </c>
      <c r="F63" s="202" t="s">
        <v>151</v>
      </c>
      <c r="G63" s="202" t="s">
        <v>89</v>
      </c>
      <c r="H63" s="202" t="s">
        <v>128</v>
      </c>
      <c r="I63" s="202" t="s">
        <v>79</v>
      </c>
      <c r="J63" s="202" t="s">
        <v>93</v>
      </c>
      <c r="K63" s="247" t="s">
        <v>961</v>
      </c>
      <c r="L63" s="200">
        <v>56</v>
      </c>
      <c r="M63" s="200" t="s">
        <v>962</v>
      </c>
      <c r="N63" s="81" t="s">
        <v>963</v>
      </c>
      <c r="O63" s="28">
        <v>2</v>
      </c>
      <c r="P63" s="28" t="s">
        <v>869</v>
      </c>
      <c r="Q63" s="28" t="s">
        <v>58</v>
      </c>
      <c r="R63" s="28" t="s">
        <v>59</v>
      </c>
      <c r="S63" s="249" t="s">
        <v>60</v>
      </c>
      <c r="T63" s="249" t="s">
        <v>964</v>
      </c>
      <c r="U63" s="244" t="s">
        <v>272</v>
      </c>
      <c r="V63" s="216">
        <v>0.33</v>
      </c>
      <c r="W63" s="81">
        <v>1</v>
      </c>
      <c r="X63" s="81">
        <v>2</v>
      </c>
      <c r="Y63" s="218">
        <v>0</v>
      </c>
      <c r="Z63" s="28">
        <v>0</v>
      </c>
      <c r="AA63" s="81">
        <v>1</v>
      </c>
      <c r="AB63" s="81" t="s">
        <v>965</v>
      </c>
      <c r="AC63" s="81" t="s">
        <v>950</v>
      </c>
      <c r="AD63" s="81" t="s">
        <v>950</v>
      </c>
      <c r="AE63" s="81" t="s">
        <v>278</v>
      </c>
      <c r="AF63" s="81" t="s">
        <v>966</v>
      </c>
      <c r="AG63" s="81">
        <v>2</v>
      </c>
      <c r="AH63" s="180" t="s">
        <v>967</v>
      </c>
      <c r="AI63" s="81" t="s">
        <v>950</v>
      </c>
      <c r="AJ63" s="81" t="s">
        <v>950</v>
      </c>
      <c r="AK63" s="81" t="s">
        <v>278</v>
      </c>
      <c r="AL63" s="81" t="s">
        <v>968</v>
      </c>
      <c r="AM63" s="363" t="s">
        <v>294</v>
      </c>
      <c r="AN63" s="307" t="s">
        <v>969</v>
      </c>
      <c r="AO63" s="81" t="s">
        <v>950</v>
      </c>
      <c r="AP63" s="81" t="s">
        <v>950</v>
      </c>
      <c r="AQ63" s="81" t="s">
        <v>294</v>
      </c>
      <c r="AR63" s="81" t="s">
        <v>400</v>
      </c>
      <c r="AS63" s="81"/>
      <c r="AT63" s="81"/>
      <c r="AU63" s="81"/>
      <c r="AV63" s="81"/>
      <c r="AW63" s="81"/>
      <c r="AX63" s="81"/>
      <c r="AY63" s="110" t="str">
        <f t="shared" si="17"/>
        <v>NO PROGRAMADA</v>
      </c>
      <c r="AZ63" s="265" t="str">
        <f>+IF(AY63="NO PROGRAMADA","NO PROGRAMADA",IF(AY63=100%,INTRODUCCION!$J$10,IF(AND(AY63&lt;100%,AY63&gt;=90%),INTRODUCCION!$J$11,IF(AND(AY63&lt;90%,AY63&gt;=70%),INTRODUCCION!$J$12,IF(AY63&lt;=69%,INTRODUCCION!$J$13,IF(AY63&gt;100%,INTRODUCCION!$J$14))))))</f>
        <v>NO PROGRAMADA</v>
      </c>
      <c r="BA63" s="83" t="s">
        <v>401</v>
      </c>
      <c r="BB63" s="28"/>
    </row>
    <row r="64" spans="1:54" ht="166.5" customHeight="1" x14ac:dyDescent="0.25">
      <c r="A64" s="81">
        <v>58</v>
      </c>
      <c r="B64" s="202" t="s">
        <v>428</v>
      </c>
      <c r="C64" s="202" t="s">
        <v>943</v>
      </c>
      <c r="D64" s="202" t="s">
        <v>18</v>
      </c>
      <c r="E64" s="202" t="s">
        <v>19</v>
      </c>
      <c r="F64" s="202" t="s">
        <v>151</v>
      </c>
      <c r="G64" s="202" t="s">
        <v>89</v>
      </c>
      <c r="H64" s="202" t="s">
        <v>128</v>
      </c>
      <c r="I64" s="202" t="s">
        <v>79</v>
      </c>
      <c r="J64" s="202" t="s">
        <v>93</v>
      </c>
      <c r="K64" s="247" t="s">
        <v>970</v>
      </c>
      <c r="L64" s="200">
        <v>57</v>
      </c>
      <c r="M64" s="202" t="s">
        <v>971</v>
      </c>
      <c r="N64" s="202" t="s">
        <v>972</v>
      </c>
      <c r="O64" s="28">
        <v>12</v>
      </c>
      <c r="P64" s="28" t="s">
        <v>973</v>
      </c>
      <c r="Q64" s="28" t="s">
        <v>58</v>
      </c>
      <c r="R64" s="28" t="s">
        <v>59</v>
      </c>
      <c r="S64" s="249" t="s">
        <v>60</v>
      </c>
      <c r="T64" s="249" t="s">
        <v>974</v>
      </c>
      <c r="U64" s="244">
        <v>12</v>
      </c>
      <c r="V64" s="216">
        <v>0.33</v>
      </c>
      <c r="W64" s="81">
        <v>3</v>
      </c>
      <c r="X64" s="81">
        <v>6</v>
      </c>
      <c r="Y64" s="218">
        <v>9</v>
      </c>
      <c r="Z64" s="28">
        <v>12</v>
      </c>
      <c r="AA64" s="81">
        <v>3</v>
      </c>
      <c r="AB64" s="81" t="s">
        <v>975</v>
      </c>
      <c r="AC64" s="81" t="s">
        <v>976</v>
      </c>
      <c r="AD64" s="81" t="s">
        <v>977</v>
      </c>
      <c r="AE64" s="81" t="s">
        <v>278</v>
      </c>
      <c r="AF64" s="81" t="s">
        <v>978</v>
      </c>
      <c r="AG64" s="81">
        <v>6</v>
      </c>
      <c r="AH64" s="180" t="s">
        <v>979</v>
      </c>
      <c r="AI64" s="81" t="s">
        <v>950</v>
      </c>
      <c r="AJ64" s="81" t="s">
        <v>950</v>
      </c>
      <c r="AK64" s="81" t="s">
        <v>278</v>
      </c>
      <c r="AM64" s="363">
        <v>9</v>
      </c>
      <c r="AN64" s="307" t="s">
        <v>980</v>
      </c>
      <c r="AO64" s="81" t="s">
        <v>950</v>
      </c>
      <c r="AP64" s="81" t="s">
        <v>950</v>
      </c>
      <c r="AQ64" s="81" t="s">
        <v>278</v>
      </c>
      <c r="AR64" s="81" t="s">
        <v>981</v>
      </c>
      <c r="AS64" s="81"/>
      <c r="AT64" s="81"/>
      <c r="AU64" s="81"/>
      <c r="AV64" s="81"/>
      <c r="AW64" s="81"/>
      <c r="AX64" s="81"/>
      <c r="AY64" s="110">
        <f t="shared" si="17"/>
        <v>1</v>
      </c>
      <c r="AZ64" s="265" t="str">
        <f>+IF(AY64="NO PROGRAMADA","NO PROGRAMADA",IF(AY64=100%,INTRODUCCION!$J$10,IF(AND(AY64&lt;100%,AY64&gt;=90%),INTRODUCCION!$J$11,IF(AND(AY64&lt;90%,AY64&gt;=70%),INTRODUCCION!$J$12,IF(AY64&lt;=69%,INTRODUCCION!$J$13,IF(AY64&gt;100%,INTRODUCCION!$J$14))))))</f>
        <v>Ejecución Óptima</v>
      </c>
      <c r="BA64" s="83">
        <f t="shared" si="18"/>
        <v>1</v>
      </c>
      <c r="BB64" s="28"/>
    </row>
    <row r="65" spans="1:54" ht="151.5" customHeight="1" x14ac:dyDescent="0.25">
      <c r="A65" s="81">
        <v>59</v>
      </c>
      <c r="B65" s="202" t="s">
        <v>428</v>
      </c>
      <c r="C65" s="202" t="s">
        <v>943</v>
      </c>
      <c r="D65" s="202" t="s">
        <v>18</v>
      </c>
      <c r="E65" s="202" t="s">
        <v>20</v>
      </c>
      <c r="F65" s="202" t="s">
        <v>151</v>
      </c>
      <c r="G65" s="202" t="s">
        <v>89</v>
      </c>
      <c r="H65" s="202" t="s">
        <v>103</v>
      </c>
      <c r="I65" s="202" t="s">
        <v>62</v>
      </c>
      <c r="J65" s="202" t="s">
        <v>61</v>
      </c>
      <c r="K65" s="247" t="s">
        <v>982</v>
      </c>
      <c r="L65" s="200">
        <v>58</v>
      </c>
      <c r="M65" s="202" t="s">
        <v>983</v>
      </c>
      <c r="N65" s="161" t="s">
        <v>984</v>
      </c>
      <c r="O65" s="28">
        <v>2</v>
      </c>
      <c r="P65" s="28" t="s">
        <v>985</v>
      </c>
      <c r="Q65" s="28" t="s">
        <v>58</v>
      </c>
      <c r="R65" s="28" t="s">
        <v>59</v>
      </c>
      <c r="S65" s="244" t="s">
        <v>60</v>
      </c>
      <c r="T65" s="244" t="s">
        <v>986</v>
      </c>
      <c r="U65" s="55" t="s">
        <v>338</v>
      </c>
      <c r="V65" s="216">
        <v>0.17</v>
      </c>
      <c r="W65" s="227">
        <v>0</v>
      </c>
      <c r="X65" s="227">
        <v>1</v>
      </c>
      <c r="Y65" s="228">
        <v>0</v>
      </c>
      <c r="Z65" s="229">
        <v>2</v>
      </c>
      <c r="AA65" s="81">
        <v>0</v>
      </c>
      <c r="AB65" s="81" t="s">
        <v>987</v>
      </c>
      <c r="AC65" s="81" t="s">
        <v>172</v>
      </c>
      <c r="AD65" s="81" t="s">
        <v>172</v>
      </c>
      <c r="AE65" s="81" t="s">
        <v>278</v>
      </c>
      <c r="AF65" s="81" t="s">
        <v>988</v>
      </c>
      <c r="AG65" s="81">
        <v>1</v>
      </c>
      <c r="AH65" s="189" t="s">
        <v>989</v>
      </c>
      <c r="AI65" s="81" t="s">
        <v>421</v>
      </c>
      <c r="AJ65" s="81" t="s">
        <v>990</v>
      </c>
      <c r="AK65" s="81" t="s">
        <v>278</v>
      </c>
      <c r="AL65" s="81" t="s">
        <v>991</v>
      </c>
      <c r="AM65" s="363" t="s">
        <v>294</v>
      </c>
      <c r="AN65" s="271" t="s">
        <v>992</v>
      </c>
      <c r="AO65" s="81" t="s">
        <v>421</v>
      </c>
      <c r="AP65" s="81" t="s">
        <v>421</v>
      </c>
      <c r="AQ65" s="81" t="s">
        <v>294</v>
      </c>
      <c r="AR65" s="81" t="s">
        <v>988</v>
      </c>
      <c r="AS65" s="81"/>
      <c r="AT65" s="81"/>
      <c r="AU65" s="81"/>
      <c r="AV65" s="81"/>
      <c r="AW65" s="81"/>
      <c r="AX65" s="81"/>
      <c r="AY65" s="110" t="str">
        <f t="shared" si="17"/>
        <v>NO PROGRAMADA</v>
      </c>
      <c r="AZ65" s="265" t="str">
        <f>+IF(AY65="NO PROGRAMADA","NO PROGRAMADA",IF(AY65=100%,INTRODUCCION!$J$10,IF(AND(AY65&lt;100%,AY65&gt;=90%),INTRODUCCION!$J$11,IF(AND(AY65&lt;90%,AY65&gt;=70%),INTRODUCCION!$J$12,IF(AY65&lt;=69%,INTRODUCCION!$J$13,IF(AY65&gt;100%,INTRODUCCION!$J$14))))))</f>
        <v>NO PROGRAMADA</v>
      </c>
      <c r="BA65" s="83" t="str">
        <f t="shared" si="18"/>
        <v>NO PROGRAMADA</v>
      </c>
      <c r="BB65" s="28"/>
    </row>
    <row r="66" spans="1:54" ht="99.75" customHeight="1" x14ac:dyDescent="0.25">
      <c r="A66" s="81">
        <v>60</v>
      </c>
      <c r="B66" s="202" t="s">
        <v>428</v>
      </c>
      <c r="C66" s="202" t="s">
        <v>943</v>
      </c>
      <c r="D66" s="202" t="s">
        <v>18</v>
      </c>
      <c r="E66" s="202" t="s">
        <v>20</v>
      </c>
      <c r="F66" s="202" t="s">
        <v>151</v>
      </c>
      <c r="G66" s="202" t="s">
        <v>89</v>
      </c>
      <c r="H66" s="202" t="s">
        <v>128</v>
      </c>
      <c r="I66" s="202" t="s">
        <v>172</v>
      </c>
      <c r="J66" s="202" t="s">
        <v>61</v>
      </c>
      <c r="K66" s="247" t="s">
        <v>993</v>
      </c>
      <c r="L66" s="200">
        <v>59</v>
      </c>
      <c r="M66" s="200" t="s">
        <v>994</v>
      </c>
      <c r="N66" s="28" t="s">
        <v>995</v>
      </c>
      <c r="O66" s="28">
        <v>12</v>
      </c>
      <c r="P66" s="28" t="s">
        <v>973</v>
      </c>
      <c r="Q66" s="28" t="s">
        <v>58</v>
      </c>
      <c r="R66" s="28" t="s">
        <v>59</v>
      </c>
      <c r="S66" s="244" t="s">
        <v>60</v>
      </c>
      <c r="T66" s="244" t="s">
        <v>996</v>
      </c>
      <c r="U66" s="55" t="s">
        <v>338</v>
      </c>
      <c r="V66" s="216">
        <v>0.17</v>
      </c>
      <c r="W66" s="227">
        <v>3</v>
      </c>
      <c r="X66" s="227">
        <v>6</v>
      </c>
      <c r="Y66" s="228">
        <v>9</v>
      </c>
      <c r="Z66" s="229">
        <v>12</v>
      </c>
      <c r="AA66" s="81">
        <v>3</v>
      </c>
      <c r="AB66" s="180" t="s">
        <v>997</v>
      </c>
      <c r="AC66" s="81" t="s">
        <v>998</v>
      </c>
      <c r="AD66" s="81" t="s">
        <v>172</v>
      </c>
      <c r="AE66" s="81" t="s">
        <v>291</v>
      </c>
      <c r="AF66" s="288" t="s">
        <v>999</v>
      </c>
      <c r="AG66" s="81">
        <v>6</v>
      </c>
      <c r="AH66" s="189" t="s">
        <v>1000</v>
      </c>
      <c r="AI66" s="81" t="s">
        <v>421</v>
      </c>
      <c r="AJ66" s="81" t="s">
        <v>990</v>
      </c>
      <c r="AK66" s="81" t="s">
        <v>278</v>
      </c>
      <c r="AL66" s="200" t="s">
        <v>1001</v>
      </c>
      <c r="AM66" s="218">
        <v>9</v>
      </c>
      <c r="AN66" s="271" t="s">
        <v>1002</v>
      </c>
      <c r="AO66" s="81" t="s">
        <v>421</v>
      </c>
      <c r="AP66" s="81" t="s">
        <v>421</v>
      </c>
      <c r="AQ66" s="81" t="s">
        <v>278</v>
      </c>
      <c r="AR66" s="200" t="s">
        <v>1001</v>
      </c>
      <c r="AS66" s="81"/>
      <c r="AT66" s="81"/>
      <c r="AU66" s="81"/>
      <c r="AV66" s="81"/>
      <c r="AW66" s="81"/>
      <c r="AX66" s="81"/>
      <c r="AY66" s="110">
        <f t="shared" si="17"/>
        <v>1</v>
      </c>
      <c r="AZ66" s="265" t="str">
        <f>+IF(AY66="NO PROGRAMADA","NO PROGRAMADA",IF(AY66=100%,INTRODUCCION!$J$10,IF(AND(AY66&lt;100%,AY66&gt;=90%),INTRODUCCION!$J$11,IF(AND(AY66&lt;90%,AY66&gt;=70%),INTRODUCCION!$J$12,IF(AY66&lt;=69%,INTRODUCCION!$J$13,IF(AY66&gt;100%,INTRODUCCION!$J$14))))))</f>
        <v>Ejecución Óptima</v>
      </c>
      <c r="BA66" s="83">
        <f t="shared" si="18"/>
        <v>1</v>
      </c>
      <c r="BB66" s="28"/>
    </row>
    <row r="67" spans="1:54" ht="128.25" x14ac:dyDescent="0.25">
      <c r="A67" s="81">
        <v>61</v>
      </c>
      <c r="B67" s="202" t="s">
        <v>428</v>
      </c>
      <c r="C67" s="202" t="s">
        <v>943</v>
      </c>
      <c r="D67" s="202" t="s">
        <v>18</v>
      </c>
      <c r="E67" s="202" t="s">
        <v>20</v>
      </c>
      <c r="F67" s="202" t="s">
        <v>151</v>
      </c>
      <c r="G67" s="202" t="s">
        <v>89</v>
      </c>
      <c r="H67" s="202" t="s">
        <v>128</v>
      </c>
      <c r="I67" s="202" t="s">
        <v>79</v>
      </c>
      <c r="J67" s="202" t="s">
        <v>61</v>
      </c>
      <c r="K67" s="247" t="s">
        <v>1003</v>
      </c>
      <c r="L67" s="200">
        <v>60</v>
      </c>
      <c r="M67" s="200" t="s">
        <v>1004</v>
      </c>
      <c r="N67" s="81" t="s">
        <v>1005</v>
      </c>
      <c r="O67" s="28">
        <v>12</v>
      </c>
      <c r="P67" s="28" t="s">
        <v>1006</v>
      </c>
      <c r="Q67" s="28" t="s">
        <v>58</v>
      </c>
      <c r="R67" s="28" t="s">
        <v>59</v>
      </c>
      <c r="S67" s="244" t="s">
        <v>60</v>
      </c>
      <c r="T67" s="244" t="s">
        <v>1007</v>
      </c>
      <c r="U67" s="55" t="s">
        <v>338</v>
      </c>
      <c r="V67" s="216">
        <v>0.17</v>
      </c>
      <c r="W67" s="227">
        <v>3</v>
      </c>
      <c r="X67" s="227">
        <v>6</v>
      </c>
      <c r="Y67" s="228">
        <v>9</v>
      </c>
      <c r="Z67" s="229">
        <v>12</v>
      </c>
      <c r="AA67" s="81">
        <v>3</v>
      </c>
      <c r="AB67" s="271" t="s">
        <v>1008</v>
      </c>
      <c r="AC67" s="81" t="s">
        <v>998</v>
      </c>
      <c r="AD67" s="81" t="s">
        <v>172</v>
      </c>
      <c r="AE67" s="81" t="s">
        <v>291</v>
      </c>
      <c r="AF67" s="289" t="s">
        <v>1009</v>
      </c>
      <c r="AG67" s="81">
        <v>6</v>
      </c>
      <c r="AH67" s="189" t="s">
        <v>1010</v>
      </c>
      <c r="AI67" s="81" t="s">
        <v>421</v>
      </c>
      <c r="AJ67" s="81" t="s">
        <v>1011</v>
      </c>
      <c r="AK67" s="81" t="s">
        <v>278</v>
      </c>
      <c r="AL67" s="81" t="s">
        <v>1012</v>
      </c>
      <c r="AM67" s="218">
        <v>9</v>
      </c>
      <c r="AN67" s="271" t="s">
        <v>1013</v>
      </c>
      <c r="AO67" s="81" t="s">
        <v>421</v>
      </c>
      <c r="AP67" s="81" t="s">
        <v>421</v>
      </c>
      <c r="AQ67" s="81" t="s">
        <v>278</v>
      </c>
      <c r="AR67" s="81" t="s">
        <v>1012</v>
      </c>
      <c r="AS67" s="81"/>
      <c r="AT67" s="81"/>
      <c r="AU67" s="81"/>
      <c r="AV67" s="81"/>
      <c r="AW67" s="81"/>
      <c r="AX67" s="81"/>
      <c r="AY67" s="110">
        <f t="shared" si="17"/>
        <v>1</v>
      </c>
      <c r="AZ67" s="265" t="str">
        <f>+IF(AY67="NO PROGRAMADA","NO PROGRAMADA",IF(AY67=100%,INTRODUCCION!$J$10,IF(AND(AY67&lt;100%,AY67&gt;=90%),INTRODUCCION!$J$11,IF(AND(AY67&lt;90%,AY67&gt;=70%),INTRODUCCION!$J$12,IF(AY67&lt;=69%,INTRODUCCION!$J$13,IF(AY67&gt;100%,INTRODUCCION!$J$14))))))</f>
        <v>Ejecución Óptima</v>
      </c>
      <c r="BA67" s="83">
        <f t="shared" si="18"/>
        <v>1</v>
      </c>
      <c r="BB67" s="28"/>
    </row>
    <row r="68" spans="1:54" ht="99.75" customHeight="1" x14ac:dyDescent="0.25">
      <c r="A68" s="81">
        <v>62</v>
      </c>
      <c r="B68" s="202" t="s">
        <v>428</v>
      </c>
      <c r="C68" s="202" t="s">
        <v>943</v>
      </c>
      <c r="D68" s="202" t="s">
        <v>18</v>
      </c>
      <c r="E68" s="202" t="s">
        <v>20</v>
      </c>
      <c r="F68" s="202" t="s">
        <v>151</v>
      </c>
      <c r="G68" s="202" t="s">
        <v>89</v>
      </c>
      <c r="H68" s="202" t="s">
        <v>128</v>
      </c>
      <c r="I68" s="202" t="s">
        <v>79</v>
      </c>
      <c r="J68" s="202" t="s">
        <v>61</v>
      </c>
      <c r="K68" s="247" t="s">
        <v>1014</v>
      </c>
      <c r="L68" s="200">
        <v>61</v>
      </c>
      <c r="M68" s="200" t="s">
        <v>1015</v>
      </c>
      <c r="N68" s="81" t="s">
        <v>1016</v>
      </c>
      <c r="O68" s="28">
        <v>12</v>
      </c>
      <c r="P68" s="28" t="s">
        <v>1006</v>
      </c>
      <c r="Q68" s="28" t="s">
        <v>58</v>
      </c>
      <c r="R68" s="28" t="s">
        <v>59</v>
      </c>
      <c r="S68" s="244" t="s">
        <v>60</v>
      </c>
      <c r="T68" s="249" t="s">
        <v>1007</v>
      </c>
      <c r="U68" s="55" t="s">
        <v>338</v>
      </c>
      <c r="V68" s="216">
        <v>0.17</v>
      </c>
      <c r="W68" s="81">
        <v>3</v>
      </c>
      <c r="X68" s="81">
        <v>6</v>
      </c>
      <c r="Y68" s="218">
        <v>9</v>
      </c>
      <c r="Z68" s="28">
        <v>12</v>
      </c>
      <c r="AA68" s="81">
        <v>3</v>
      </c>
      <c r="AB68" s="266" t="s">
        <v>1017</v>
      </c>
      <c r="AC68" s="81" t="s">
        <v>998</v>
      </c>
      <c r="AD68" s="81" t="s">
        <v>172</v>
      </c>
      <c r="AE68" s="81" t="s">
        <v>278</v>
      </c>
      <c r="AF68" s="81" t="s">
        <v>1018</v>
      </c>
      <c r="AG68" s="81">
        <v>6</v>
      </c>
      <c r="AH68" s="189" t="s">
        <v>1019</v>
      </c>
      <c r="AI68" s="81" t="s">
        <v>421</v>
      </c>
      <c r="AJ68" s="81" t="s">
        <v>1011</v>
      </c>
      <c r="AK68" s="81" t="s">
        <v>278</v>
      </c>
      <c r="AL68" s="81" t="s">
        <v>1020</v>
      </c>
      <c r="AM68" s="218">
        <v>9</v>
      </c>
      <c r="AN68" s="271" t="s">
        <v>1021</v>
      </c>
      <c r="AO68" s="81" t="s">
        <v>421</v>
      </c>
      <c r="AP68" s="81" t="s">
        <v>421</v>
      </c>
      <c r="AQ68" s="81" t="s">
        <v>278</v>
      </c>
      <c r="AR68" s="81" t="s">
        <v>1020</v>
      </c>
      <c r="AS68" s="81"/>
      <c r="AT68" s="81"/>
      <c r="AU68" s="81"/>
      <c r="AV68" s="81"/>
      <c r="AW68" s="81"/>
      <c r="AX68" s="81"/>
      <c r="AY68" s="110">
        <f t="shared" si="17"/>
        <v>1</v>
      </c>
      <c r="AZ68" s="265" t="str">
        <f>+IF(AY68="NO PROGRAMADA","NO PROGRAMADA",IF(AY68=100%,INTRODUCCION!$J$10,IF(AND(AY68&lt;100%,AY68&gt;=90%),INTRODUCCION!$J$11,IF(AND(AY68&lt;90%,AY68&gt;=70%),INTRODUCCION!$J$12,IF(AY68&lt;=69%,INTRODUCCION!$J$13,IF(AY68&gt;100%,INTRODUCCION!$J$14))))))</f>
        <v>Ejecución Óptima</v>
      </c>
      <c r="BA68" s="83">
        <f t="shared" si="18"/>
        <v>1</v>
      </c>
      <c r="BB68" s="28"/>
    </row>
    <row r="69" spans="1:54" ht="99.75" x14ac:dyDescent="0.25">
      <c r="A69" s="81">
        <v>63</v>
      </c>
      <c r="B69" s="202" t="s">
        <v>428</v>
      </c>
      <c r="C69" s="202" t="s">
        <v>943</v>
      </c>
      <c r="D69" s="202" t="s">
        <v>18</v>
      </c>
      <c r="E69" s="202" t="s">
        <v>20</v>
      </c>
      <c r="F69" s="202" t="s">
        <v>151</v>
      </c>
      <c r="G69" s="202" t="s">
        <v>89</v>
      </c>
      <c r="H69" s="202" t="s">
        <v>128</v>
      </c>
      <c r="I69" s="202" t="s">
        <v>79</v>
      </c>
      <c r="J69" s="202" t="s">
        <v>61</v>
      </c>
      <c r="K69" s="247" t="s">
        <v>1022</v>
      </c>
      <c r="L69" s="200">
        <v>62</v>
      </c>
      <c r="M69" s="202" t="s">
        <v>1023</v>
      </c>
      <c r="N69" s="28" t="s">
        <v>1024</v>
      </c>
      <c r="O69" s="28">
        <v>2</v>
      </c>
      <c r="P69" s="28" t="s">
        <v>1025</v>
      </c>
      <c r="Q69" s="28" t="s">
        <v>58</v>
      </c>
      <c r="R69" s="28" t="s">
        <v>59</v>
      </c>
      <c r="S69" s="244" t="s">
        <v>60</v>
      </c>
      <c r="T69" s="244" t="s">
        <v>996</v>
      </c>
      <c r="U69" s="55" t="s">
        <v>338</v>
      </c>
      <c r="V69" s="216">
        <v>0.16</v>
      </c>
      <c r="W69" s="81">
        <v>0</v>
      </c>
      <c r="X69" s="81">
        <v>1</v>
      </c>
      <c r="Y69" s="218">
        <v>0</v>
      </c>
      <c r="Z69" s="28">
        <v>2</v>
      </c>
      <c r="AA69" s="81">
        <v>0</v>
      </c>
      <c r="AB69" s="81" t="s">
        <v>987</v>
      </c>
      <c r="AC69" s="81" t="s">
        <v>172</v>
      </c>
      <c r="AD69" s="81" t="s">
        <v>172</v>
      </c>
      <c r="AE69" s="81" t="s">
        <v>278</v>
      </c>
      <c r="AF69" s="81" t="s">
        <v>988</v>
      </c>
      <c r="AG69" s="81">
        <v>1</v>
      </c>
      <c r="AH69" s="189" t="s">
        <v>1026</v>
      </c>
      <c r="AI69" s="81" t="s">
        <v>421</v>
      </c>
      <c r="AJ69" s="81" t="s">
        <v>1011</v>
      </c>
      <c r="AK69" s="81" t="s">
        <v>278</v>
      </c>
      <c r="AL69" s="81" t="s">
        <v>1027</v>
      </c>
      <c r="AM69" s="363" t="s">
        <v>294</v>
      </c>
      <c r="AN69" s="271" t="s">
        <v>992</v>
      </c>
      <c r="AO69" s="81" t="s">
        <v>421</v>
      </c>
      <c r="AP69" s="81" t="s">
        <v>421</v>
      </c>
      <c r="AQ69" s="81" t="s">
        <v>294</v>
      </c>
      <c r="AR69" s="81" t="s">
        <v>988</v>
      </c>
      <c r="AS69" s="81"/>
      <c r="AT69" s="81"/>
      <c r="AU69" s="81"/>
      <c r="AV69" s="81"/>
      <c r="AW69" s="81"/>
      <c r="AX69" s="81"/>
      <c r="AY69" s="110" t="str">
        <f t="shared" si="17"/>
        <v>NO PROGRAMADA</v>
      </c>
      <c r="AZ69" s="265" t="str">
        <f>+IF(AY69="NO PROGRAMADA","NO PROGRAMADA",IF(AY69=100%,INTRODUCCION!$J$10,IF(AND(AY69&lt;100%,AY69&gt;=90%),INTRODUCCION!$J$11,IF(AND(AY69&lt;90%,AY69&gt;=70%),INTRODUCCION!$J$12,IF(AY69&lt;=69%,INTRODUCCION!$J$13,IF(AY69&gt;100%,INTRODUCCION!$J$14))))))</f>
        <v>NO PROGRAMADA</v>
      </c>
      <c r="BA69" s="83" t="str">
        <f t="shared" si="18"/>
        <v>NO PROGRAMADA</v>
      </c>
      <c r="BB69" s="28"/>
    </row>
    <row r="70" spans="1:54" ht="142.5" customHeight="1" x14ac:dyDescent="0.25">
      <c r="A70" s="81">
        <v>64</v>
      </c>
      <c r="B70" s="202" t="s">
        <v>428</v>
      </c>
      <c r="C70" s="202" t="s">
        <v>960</v>
      </c>
      <c r="D70" s="202" t="s">
        <v>18</v>
      </c>
      <c r="E70" s="202" t="s">
        <v>20</v>
      </c>
      <c r="F70" s="202" t="s">
        <v>151</v>
      </c>
      <c r="G70" s="202" t="s">
        <v>89</v>
      </c>
      <c r="H70" s="202" t="s">
        <v>128</v>
      </c>
      <c r="I70" s="202" t="s">
        <v>79</v>
      </c>
      <c r="J70" s="202" t="s">
        <v>93</v>
      </c>
      <c r="K70" s="251" t="s">
        <v>1028</v>
      </c>
      <c r="L70" s="200">
        <v>63</v>
      </c>
      <c r="M70" s="161" t="s">
        <v>1029</v>
      </c>
      <c r="N70" s="28" t="s">
        <v>1030</v>
      </c>
      <c r="O70" s="28">
        <v>2</v>
      </c>
      <c r="P70" s="28" t="s">
        <v>1031</v>
      </c>
      <c r="Q70" s="28" t="s">
        <v>58</v>
      </c>
      <c r="R70" s="28" t="s">
        <v>59</v>
      </c>
      <c r="S70" s="249" t="s">
        <v>60</v>
      </c>
      <c r="T70" s="244" t="s">
        <v>1032</v>
      </c>
      <c r="U70" s="55" t="s">
        <v>338</v>
      </c>
      <c r="V70" s="216">
        <v>0.16</v>
      </c>
      <c r="W70" s="81">
        <v>0</v>
      </c>
      <c r="X70" s="81">
        <v>1</v>
      </c>
      <c r="Y70" s="218">
        <v>0</v>
      </c>
      <c r="Z70" s="28">
        <v>2</v>
      </c>
      <c r="AA70" s="81">
        <v>0</v>
      </c>
      <c r="AB70" s="81" t="s">
        <v>987</v>
      </c>
      <c r="AC70" s="81" t="s">
        <v>172</v>
      </c>
      <c r="AD70" s="81" t="s">
        <v>172</v>
      </c>
      <c r="AE70" s="81" t="s">
        <v>278</v>
      </c>
      <c r="AF70" s="81" t="s">
        <v>988</v>
      </c>
      <c r="AG70" s="81">
        <v>1</v>
      </c>
      <c r="AH70" s="189" t="s">
        <v>1033</v>
      </c>
      <c r="AI70" s="81" t="s">
        <v>421</v>
      </c>
      <c r="AJ70" s="81" t="s">
        <v>1011</v>
      </c>
      <c r="AK70" s="81" t="s">
        <v>278</v>
      </c>
      <c r="AL70" s="81" t="s">
        <v>1034</v>
      </c>
      <c r="AM70" s="363" t="s">
        <v>294</v>
      </c>
      <c r="AN70" s="271" t="s">
        <v>992</v>
      </c>
      <c r="AO70" s="81" t="s">
        <v>421</v>
      </c>
      <c r="AP70" s="81" t="s">
        <v>421</v>
      </c>
      <c r="AQ70" s="81" t="s">
        <v>294</v>
      </c>
      <c r="AR70" s="81" t="s">
        <v>988</v>
      </c>
      <c r="AS70" s="81"/>
      <c r="AT70" s="81"/>
      <c r="AU70" s="81"/>
      <c r="AV70" s="81"/>
      <c r="AW70" s="81"/>
      <c r="AX70" s="81"/>
      <c r="AY70" s="110" t="str">
        <f t="shared" si="17"/>
        <v>NO PROGRAMADA</v>
      </c>
      <c r="AZ70" s="265" t="str">
        <f>+IF(AY70="NO PROGRAMADA","NO PROGRAMADA",IF(AY70=100%,INTRODUCCION!$J$10,IF(AND(AY70&lt;100%,AY70&gt;=90%),INTRODUCCION!$J$11,IF(AND(AY70&lt;90%,AY70&gt;=70%),INTRODUCCION!$J$12,IF(AY70&lt;=69%,INTRODUCCION!$J$13,IF(AY70&gt;100%,INTRODUCCION!$J$14))))))</f>
        <v>NO PROGRAMADA</v>
      </c>
      <c r="BA70" s="83" t="str">
        <f t="shared" si="18"/>
        <v>NO PROGRAMADA</v>
      </c>
      <c r="BB70" s="28"/>
    </row>
    <row r="71" spans="1:54" ht="121.15" customHeight="1" x14ac:dyDescent="0.25">
      <c r="A71" s="81">
        <v>65</v>
      </c>
      <c r="B71" s="202" t="s">
        <v>428</v>
      </c>
      <c r="C71" s="202" t="s">
        <v>1035</v>
      </c>
      <c r="D71" s="202" t="s">
        <v>18</v>
      </c>
      <c r="E71" s="202" t="s">
        <v>21</v>
      </c>
      <c r="F71" s="202" t="s">
        <v>88</v>
      </c>
      <c r="G71" s="202" t="s">
        <v>89</v>
      </c>
      <c r="H71" s="202" t="s">
        <v>103</v>
      </c>
      <c r="I71" s="202" t="s">
        <v>158</v>
      </c>
      <c r="J71" s="202" t="s">
        <v>93</v>
      </c>
      <c r="K71" s="247" t="s">
        <v>1036</v>
      </c>
      <c r="L71" s="200">
        <v>64</v>
      </c>
      <c r="M71" s="202" t="s">
        <v>1037</v>
      </c>
      <c r="N71" s="81" t="s">
        <v>1038</v>
      </c>
      <c r="O71" s="205">
        <v>1</v>
      </c>
      <c r="P71" s="28" t="s">
        <v>1039</v>
      </c>
      <c r="Q71" s="81" t="s">
        <v>75</v>
      </c>
      <c r="R71" s="81" t="s">
        <v>59</v>
      </c>
      <c r="S71" s="244" t="s">
        <v>60</v>
      </c>
      <c r="T71" s="244" t="s">
        <v>1040</v>
      </c>
      <c r="U71" s="244" t="s">
        <v>338</v>
      </c>
      <c r="V71" s="216">
        <v>0.33</v>
      </c>
      <c r="W71" s="230">
        <v>0.1</v>
      </c>
      <c r="X71" s="230">
        <v>0.5</v>
      </c>
      <c r="Y71" s="231">
        <v>0.75</v>
      </c>
      <c r="Z71" s="232">
        <v>1</v>
      </c>
      <c r="AA71" s="81"/>
      <c r="AB71" s="81" t="s">
        <v>1041</v>
      </c>
      <c r="AC71" s="81" t="s">
        <v>1042</v>
      </c>
      <c r="AD71" s="81" t="s">
        <v>1043</v>
      </c>
      <c r="AE71" s="81" t="s">
        <v>278</v>
      </c>
      <c r="AF71" s="81" t="s">
        <v>1044</v>
      </c>
      <c r="AG71" s="203">
        <v>0</v>
      </c>
      <c r="AH71" s="319" t="s">
        <v>1045</v>
      </c>
      <c r="AI71" s="173" t="s">
        <v>1046</v>
      </c>
      <c r="AJ71" s="173" t="s">
        <v>1047</v>
      </c>
      <c r="AK71" s="173" t="s">
        <v>278</v>
      </c>
      <c r="AL71" s="81" t="s">
        <v>1048</v>
      </c>
      <c r="AM71" s="369">
        <v>0.82</v>
      </c>
      <c r="AN71" s="349" t="s">
        <v>1049</v>
      </c>
      <c r="AO71" s="320" t="s">
        <v>1050</v>
      </c>
      <c r="AP71" s="320" t="s">
        <v>1051</v>
      </c>
      <c r="AQ71" s="320" t="s">
        <v>278</v>
      </c>
      <c r="AR71" s="325" t="s">
        <v>1052</v>
      </c>
      <c r="AS71" s="81"/>
      <c r="AT71" s="81"/>
      <c r="AU71" s="81"/>
      <c r="AV71" s="81"/>
      <c r="AW71" s="81"/>
      <c r="AX71" s="81"/>
      <c r="AY71" s="110">
        <f t="shared" si="17"/>
        <v>1.0933333333333333</v>
      </c>
      <c r="AZ71" s="265" t="str">
        <f>+IF(AY71="NO PROGRAMADA","NO PROGRAMADA",IF(AY71=100%,INTRODUCCION!$J$10,IF(AND(AY71&lt;100%,AY71&gt;=90%),INTRODUCCION!$J$11,IF(AND(AY71&lt;90%,AY71&gt;=70%),INTRODUCCION!$J$12,IF(AY71&lt;=69%,INTRODUCCION!$J$13,IF(AY71&gt;100%,INTRODUCCION!$J$14))))))</f>
        <v>Sobre Ejecución</v>
      </c>
      <c r="BA71" s="83" t="str">
        <f t="shared" si="18"/>
        <v>100%</v>
      </c>
      <c r="BB71" s="28"/>
    </row>
    <row r="72" spans="1:54" ht="192.75" customHeight="1" x14ac:dyDescent="0.25">
      <c r="A72" s="81">
        <v>66</v>
      </c>
      <c r="B72" s="202" t="s">
        <v>428</v>
      </c>
      <c r="C72" s="202" t="s">
        <v>943</v>
      </c>
      <c r="D72" s="202" t="s">
        <v>18</v>
      </c>
      <c r="E72" s="202" t="s">
        <v>21</v>
      </c>
      <c r="F72" s="202" t="s">
        <v>88</v>
      </c>
      <c r="G72" s="202" t="s">
        <v>89</v>
      </c>
      <c r="H72" s="202" t="s">
        <v>128</v>
      </c>
      <c r="I72" s="202" t="s">
        <v>172</v>
      </c>
      <c r="J72" s="202" t="s">
        <v>132</v>
      </c>
      <c r="K72" s="253" t="s">
        <v>1053</v>
      </c>
      <c r="L72" s="200">
        <v>65</v>
      </c>
      <c r="M72" s="200" t="s">
        <v>1054</v>
      </c>
      <c r="N72" s="28" t="s">
        <v>1055</v>
      </c>
      <c r="O72" s="208" t="s">
        <v>1056</v>
      </c>
      <c r="P72" s="28" t="s">
        <v>1057</v>
      </c>
      <c r="Q72" s="81" t="s">
        <v>75</v>
      </c>
      <c r="R72" s="81" t="s">
        <v>91</v>
      </c>
      <c r="S72" s="244" t="s">
        <v>60</v>
      </c>
      <c r="T72" s="28" t="s">
        <v>1058</v>
      </c>
      <c r="U72" s="244" t="s">
        <v>338</v>
      </c>
      <c r="V72" s="216">
        <v>0.33</v>
      </c>
      <c r="W72" s="197">
        <v>0.5</v>
      </c>
      <c r="X72" s="197">
        <v>0.5</v>
      </c>
      <c r="Y72" s="198">
        <v>0.5</v>
      </c>
      <c r="Z72" s="199">
        <v>0.5</v>
      </c>
      <c r="AA72" s="203">
        <v>0.26369999999999999</v>
      </c>
      <c r="AB72" s="81" t="s">
        <v>1059</v>
      </c>
      <c r="AC72" s="81" t="s">
        <v>1060</v>
      </c>
      <c r="AD72" s="81" t="s">
        <v>1043</v>
      </c>
      <c r="AE72" s="81" t="s">
        <v>278</v>
      </c>
      <c r="AF72" s="200" t="s">
        <v>1061</v>
      </c>
      <c r="AG72" s="206">
        <v>0.5</v>
      </c>
      <c r="AH72" s="321" t="s">
        <v>1062</v>
      </c>
      <c r="AI72" s="81" t="s">
        <v>1063</v>
      </c>
      <c r="AJ72" s="173" t="s">
        <v>1064</v>
      </c>
      <c r="AK72" s="81" t="s">
        <v>278</v>
      </c>
      <c r="AL72" s="81" t="s">
        <v>1065</v>
      </c>
      <c r="AM72" s="370">
        <v>0.5</v>
      </c>
      <c r="AN72" s="390" t="s">
        <v>1066</v>
      </c>
      <c r="AO72" s="322" t="s">
        <v>1067</v>
      </c>
      <c r="AP72" s="323" t="s">
        <v>1068</v>
      </c>
      <c r="AQ72" s="323" t="s">
        <v>278</v>
      </c>
      <c r="AR72" s="81" t="s">
        <v>1069</v>
      </c>
      <c r="AS72" s="81"/>
      <c r="AT72" s="81"/>
      <c r="AU72" s="81"/>
      <c r="AV72" s="81"/>
      <c r="AW72" s="81"/>
      <c r="AX72" s="81"/>
      <c r="AY72" s="110">
        <f t="shared" si="17"/>
        <v>1</v>
      </c>
      <c r="AZ72" s="265" t="str">
        <f>+IF(AY72="NO PROGRAMADA","NO PROGRAMADA",IF(AY72=100%,INTRODUCCION!$J$10,IF(AND(AY72&lt;100%,AY72&gt;=90%),INTRODUCCION!$J$11,IF(AND(AY72&lt;90%,AY72&gt;=70%),INTRODUCCION!$J$12,IF(AY72&lt;=69%,INTRODUCCION!$J$13,IF(AY72&gt;100%,INTRODUCCION!$J$14))))))</f>
        <v>Ejecución Óptima</v>
      </c>
      <c r="BA72" s="83">
        <f t="shared" si="18"/>
        <v>1</v>
      </c>
      <c r="BB72" s="28"/>
    </row>
    <row r="73" spans="1:54" ht="158.25" customHeight="1" x14ac:dyDescent="0.25">
      <c r="A73" s="81">
        <v>67</v>
      </c>
      <c r="B73" s="202" t="s">
        <v>67</v>
      </c>
      <c r="C73" s="202" t="s">
        <v>1070</v>
      </c>
      <c r="D73" s="202" t="s">
        <v>18</v>
      </c>
      <c r="E73" s="202" t="s">
        <v>21</v>
      </c>
      <c r="F73" s="202" t="s">
        <v>88</v>
      </c>
      <c r="G73" s="202" t="s">
        <v>176</v>
      </c>
      <c r="H73" s="202" t="s">
        <v>103</v>
      </c>
      <c r="I73" s="202" t="s">
        <v>172</v>
      </c>
      <c r="J73" s="202" t="s">
        <v>132</v>
      </c>
      <c r="K73" s="247" t="s">
        <v>1071</v>
      </c>
      <c r="L73" s="200">
        <v>66</v>
      </c>
      <c r="M73" s="202" t="s">
        <v>1072</v>
      </c>
      <c r="N73" s="28" t="s">
        <v>1073</v>
      </c>
      <c r="O73" s="28">
        <v>11</v>
      </c>
      <c r="P73" s="28" t="s">
        <v>1074</v>
      </c>
      <c r="Q73" s="28" t="s">
        <v>58</v>
      </c>
      <c r="R73" s="28" t="s">
        <v>59</v>
      </c>
      <c r="S73" s="244" t="s">
        <v>60</v>
      </c>
      <c r="T73" s="244" t="s">
        <v>1075</v>
      </c>
      <c r="U73" s="244" t="s">
        <v>338</v>
      </c>
      <c r="V73" s="216">
        <v>0.34</v>
      </c>
      <c r="W73" s="161">
        <v>2</v>
      </c>
      <c r="X73" s="161">
        <v>5</v>
      </c>
      <c r="Y73" s="217">
        <v>8</v>
      </c>
      <c r="Z73" s="55">
        <v>11</v>
      </c>
      <c r="AA73" s="81">
        <v>4</v>
      </c>
      <c r="AB73" s="81" t="s">
        <v>1076</v>
      </c>
      <c r="AC73" s="81" t="s">
        <v>1077</v>
      </c>
      <c r="AD73" s="81" t="s">
        <v>172</v>
      </c>
      <c r="AE73" s="81" t="s">
        <v>278</v>
      </c>
      <c r="AF73" s="81" t="s">
        <v>1078</v>
      </c>
      <c r="AG73" s="81">
        <v>7</v>
      </c>
      <c r="AH73" s="180" t="s">
        <v>1079</v>
      </c>
      <c r="AI73" s="81" t="s">
        <v>1080</v>
      </c>
      <c r="AJ73" s="81" t="s">
        <v>1081</v>
      </c>
      <c r="AK73" s="81" t="s">
        <v>421</v>
      </c>
      <c r="AL73" s="81" t="s">
        <v>1082</v>
      </c>
      <c r="AM73" s="371">
        <v>15</v>
      </c>
      <c r="AN73" s="391" t="s">
        <v>1083</v>
      </c>
      <c r="AO73" s="323" t="s">
        <v>1084</v>
      </c>
      <c r="AP73" s="323" t="s">
        <v>1085</v>
      </c>
      <c r="AQ73" s="323" t="s">
        <v>278</v>
      </c>
      <c r="AR73" s="81" t="s">
        <v>1086</v>
      </c>
      <c r="AS73" s="81"/>
      <c r="AT73" s="81"/>
      <c r="AU73" s="81"/>
      <c r="AV73" s="81"/>
      <c r="AW73" s="81"/>
      <c r="AX73" s="81"/>
      <c r="AY73" s="110">
        <f t="shared" si="17"/>
        <v>1.875</v>
      </c>
      <c r="AZ73" s="265" t="str">
        <f>+IF(AY73="NO PROGRAMADA","NO PROGRAMADA",IF(AY73=100%,INTRODUCCION!$J$10,IF(AND(AY73&lt;100%,AY73&gt;=90%),INTRODUCCION!$J$11,IF(AND(AY73&lt;90%,AY73&gt;=70%),INTRODUCCION!$J$12,IF(AY73&lt;=69%,INTRODUCCION!$J$13,IF(AY73&gt;100%,INTRODUCCION!$J$14))))))</f>
        <v>Sobre Ejecución</v>
      </c>
      <c r="BA73" s="83" t="str">
        <f t="shared" si="18"/>
        <v>100%</v>
      </c>
      <c r="BB73" s="28"/>
    </row>
    <row r="74" spans="1:54" ht="143.25" customHeight="1" x14ac:dyDescent="0.25">
      <c r="A74" s="81">
        <v>68</v>
      </c>
      <c r="B74" s="202" t="s">
        <v>70</v>
      </c>
      <c r="C74" s="202" t="s">
        <v>1087</v>
      </c>
      <c r="D74" s="202" t="s">
        <v>22</v>
      </c>
      <c r="E74" s="202" t="s">
        <v>22</v>
      </c>
      <c r="F74" s="202" t="s">
        <v>146</v>
      </c>
      <c r="G74" s="161" t="s">
        <v>172</v>
      </c>
      <c r="H74" s="202" t="s">
        <v>103</v>
      </c>
      <c r="I74" s="202" t="s">
        <v>153</v>
      </c>
      <c r="J74" s="202" t="s">
        <v>93</v>
      </c>
      <c r="K74" s="247" t="s">
        <v>1088</v>
      </c>
      <c r="L74" s="200">
        <v>67</v>
      </c>
      <c r="M74" s="202" t="s">
        <v>1089</v>
      </c>
      <c r="N74" s="28" t="s">
        <v>1090</v>
      </c>
      <c r="O74" s="28">
        <v>2</v>
      </c>
      <c r="P74" s="28" t="s">
        <v>1091</v>
      </c>
      <c r="Q74" s="28" t="s">
        <v>58</v>
      </c>
      <c r="R74" s="28" t="s">
        <v>59</v>
      </c>
      <c r="S74" s="244" t="s">
        <v>77</v>
      </c>
      <c r="T74" s="244" t="s">
        <v>1092</v>
      </c>
      <c r="U74" s="55">
        <v>2</v>
      </c>
      <c r="V74" s="206">
        <v>0.34</v>
      </c>
      <c r="W74" s="161">
        <v>1</v>
      </c>
      <c r="X74" s="161">
        <v>0</v>
      </c>
      <c r="Y74" s="217">
        <v>2</v>
      </c>
      <c r="Z74" s="55"/>
      <c r="AA74" s="81">
        <v>0</v>
      </c>
      <c r="AB74" s="81" t="s">
        <v>1093</v>
      </c>
      <c r="AC74" s="81" t="s">
        <v>1094</v>
      </c>
      <c r="AD74" s="81" t="s">
        <v>272</v>
      </c>
      <c r="AE74" s="81" t="s">
        <v>278</v>
      </c>
      <c r="AF74" s="81" t="s">
        <v>1095</v>
      </c>
      <c r="AG74" s="81"/>
      <c r="AH74" s="189" t="s">
        <v>1096</v>
      </c>
      <c r="AI74" s="81"/>
      <c r="AJ74" s="171"/>
      <c r="AK74" s="81" t="s">
        <v>278</v>
      </c>
      <c r="AL74" s="81" t="s">
        <v>1097</v>
      </c>
      <c r="AM74" s="218">
        <v>2</v>
      </c>
      <c r="AN74" s="271" t="s">
        <v>1098</v>
      </c>
      <c r="AO74" s="81"/>
      <c r="AP74" s="81"/>
      <c r="AQ74" s="81" t="s">
        <v>278</v>
      </c>
      <c r="AR74" s="81" t="s">
        <v>1099</v>
      </c>
      <c r="AS74" s="81"/>
      <c r="AT74" s="81"/>
      <c r="AU74" s="81"/>
      <c r="AV74" s="81"/>
      <c r="AW74" s="81"/>
      <c r="AX74" s="81"/>
      <c r="AY74" s="110">
        <f t="shared" si="17"/>
        <v>1</v>
      </c>
      <c r="AZ74" s="265" t="str">
        <f>+IF(AY74="NO PROGRAMADA","NO PROGRAMADA",IF(AY74=100%,INTRODUCCION!$J$10,IF(AND(AY74&lt;100%,AY74&gt;=90%),INTRODUCCION!$J$11,IF(AND(AY74&lt;90%,AY74&gt;=70%),INTRODUCCION!$J$12,IF(AY74&lt;=69%,INTRODUCCION!$J$13,IF(AY74&gt;100%,INTRODUCCION!$J$14))))))</f>
        <v>Ejecución Óptima</v>
      </c>
      <c r="BA74" s="83">
        <f t="shared" si="18"/>
        <v>1</v>
      </c>
      <c r="BB74" s="28"/>
    </row>
    <row r="75" spans="1:54" ht="165" customHeight="1" x14ac:dyDescent="0.25">
      <c r="A75" s="81">
        <v>69</v>
      </c>
      <c r="B75" s="161" t="s">
        <v>70</v>
      </c>
      <c r="C75" s="202" t="s">
        <v>1087</v>
      </c>
      <c r="D75" s="161" t="s">
        <v>22</v>
      </c>
      <c r="E75" s="161" t="s">
        <v>22</v>
      </c>
      <c r="F75" s="161" t="s">
        <v>188</v>
      </c>
      <c r="G75" s="161" t="s">
        <v>172</v>
      </c>
      <c r="H75" s="161" t="s">
        <v>178</v>
      </c>
      <c r="I75" s="161" t="s">
        <v>79</v>
      </c>
      <c r="J75" s="161" t="s">
        <v>93</v>
      </c>
      <c r="K75" s="243" t="s">
        <v>1100</v>
      </c>
      <c r="L75" s="200">
        <v>68</v>
      </c>
      <c r="M75" s="161" t="s">
        <v>1101</v>
      </c>
      <c r="N75" s="161" t="s">
        <v>1102</v>
      </c>
      <c r="O75" s="161">
        <v>12</v>
      </c>
      <c r="P75" s="161" t="s">
        <v>377</v>
      </c>
      <c r="Q75" s="161" t="s">
        <v>58</v>
      </c>
      <c r="R75" s="161" t="s">
        <v>59</v>
      </c>
      <c r="S75" s="249" t="s">
        <v>60</v>
      </c>
      <c r="T75" s="249" t="s">
        <v>1103</v>
      </c>
      <c r="U75" s="249">
        <v>12</v>
      </c>
      <c r="V75" s="206">
        <v>0.33</v>
      </c>
      <c r="W75" s="161">
        <v>3</v>
      </c>
      <c r="X75" s="161">
        <v>6</v>
      </c>
      <c r="Y75" s="217">
        <v>9</v>
      </c>
      <c r="Z75" s="161">
        <v>12</v>
      </c>
      <c r="AA75" s="81">
        <v>3</v>
      </c>
      <c r="AB75" s="81" t="s">
        <v>1104</v>
      </c>
      <c r="AC75" s="81" t="s">
        <v>1094</v>
      </c>
      <c r="AD75" s="81" t="s">
        <v>272</v>
      </c>
      <c r="AE75" s="81" t="s">
        <v>278</v>
      </c>
      <c r="AF75" s="81" t="s">
        <v>1105</v>
      </c>
      <c r="AG75" s="161">
        <v>6</v>
      </c>
      <c r="AH75" s="189" t="s">
        <v>1106</v>
      </c>
      <c r="AI75" s="81"/>
      <c r="AJ75" s="81"/>
      <c r="AK75" s="81" t="s">
        <v>278</v>
      </c>
      <c r="AL75" s="81" t="s">
        <v>1107</v>
      </c>
      <c r="AM75" s="218">
        <v>9</v>
      </c>
      <c r="AN75" s="271" t="s">
        <v>1108</v>
      </c>
      <c r="AO75" s="81"/>
      <c r="AP75" s="81"/>
      <c r="AQ75" s="81" t="s">
        <v>278</v>
      </c>
      <c r="AR75" s="81" t="s">
        <v>1109</v>
      </c>
      <c r="AS75" s="81"/>
      <c r="AT75" s="81"/>
      <c r="AU75" s="81"/>
      <c r="AV75" s="81"/>
      <c r="AW75" s="81"/>
      <c r="AX75" s="81"/>
      <c r="AY75" s="110">
        <f t="shared" si="17"/>
        <v>1</v>
      </c>
      <c r="AZ75" s="265" t="str">
        <f>+IF(AY75="NO PROGRAMADA","NO PROGRAMADA",IF(AY75=100%,INTRODUCCION!$J$10,IF(AND(AY75&lt;100%,AY75&gt;=90%),INTRODUCCION!$J$11,IF(AND(AY75&lt;90%,AY75&gt;=70%),INTRODUCCION!$J$12,IF(AY75&lt;=69%,INTRODUCCION!$J$13,IF(AY75&gt;100%,INTRODUCCION!$J$14))))))</f>
        <v>Ejecución Óptima</v>
      </c>
      <c r="BA75" s="83">
        <f t="shared" si="18"/>
        <v>1</v>
      </c>
      <c r="BB75" s="81"/>
    </row>
    <row r="76" spans="1:54" ht="143.25" customHeight="1" x14ac:dyDescent="0.25">
      <c r="A76" s="81">
        <v>70</v>
      </c>
      <c r="B76" s="161" t="s">
        <v>70</v>
      </c>
      <c r="C76" s="202" t="s">
        <v>1087</v>
      </c>
      <c r="D76" s="161" t="s">
        <v>22</v>
      </c>
      <c r="E76" s="161" t="s">
        <v>22</v>
      </c>
      <c r="F76" s="161" t="s">
        <v>188</v>
      </c>
      <c r="G76" s="161" t="s">
        <v>172</v>
      </c>
      <c r="H76" s="161" t="s">
        <v>178</v>
      </c>
      <c r="I76" s="161" t="s">
        <v>79</v>
      </c>
      <c r="J76" s="161" t="s">
        <v>93</v>
      </c>
      <c r="K76" s="243" t="s">
        <v>1110</v>
      </c>
      <c r="L76" s="200">
        <v>69</v>
      </c>
      <c r="M76" s="161" t="s">
        <v>1111</v>
      </c>
      <c r="N76" s="161" t="s">
        <v>1112</v>
      </c>
      <c r="O76" s="161">
        <v>4</v>
      </c>
      <c r="P76" s="161" t="s">
        <v>1113</v>
      </c>
      <c r="Q76" s="161" t="s">
        <v>58</v>
      </c>
      <c r="R76" s="161" t="s">
        <v>59</v>
      </c>
      <c r="S76" s="249" t="s">
        <v>60</v>
      </c>
      <c r="T76" s="249" t="s">
        <v>1113</v>
      </c>
      <c r="U76" s="249">
        <v>4</v>
      </c>
      <c r="V76" s="206">
        <v>0.33</v>
      </c>
      <c r="W76" s="161">
        <v>1</v>
      </c>
      <c r="X76" s="161">
        <v>2</v>
      </c>
      <c r="Y76" s="217">
        <v>3</v>
      </c>
      <c r="Z76" s="161">
        <v>4</v>
      </c>
      <c r="AA76" s="81">
        <v>1</v>
      </c>
      <c r="AB76" s="81" t="s">
        <v>1114</v>
      </c>
      <c r="AC76" s="81" t="s">
        <v>1094</v>
      </c>
      <c r="AD76" s="81" t="s">
        <v>272</v>
      </c>
      <c r="AE76" s="81" t="s">
        <v>278</v>
      </c>
      <c r="AF76" s="81" t="s">
        <v>1115</v>
      </c>
      <c r="AG76" s="161">
        <v>2</v>
      </c>
      <c r="AH76" s="189" t="s">
        <v>1116</v>
      </c>
      <c r="AI76" s="81"/>
      <c r="AJ76" s="81"/>
      <c r="AK76" s="81" t="s">
        <v>278</v>
      </c>
      <c r="AL76" s="81" t="s">
        <v>1117</v>
      </c>
      <c r="AM76" s="218">
        <v>3</v>
      </c>
      <c r="AN76" s="271" t="s">
        <v>1118</v>
      </c>
      <c r="AO76" s="81"/>
      <c r="AP76" s="81"/>
      <c r="AQ76" s="81" t="s">
        <v>278</v>
      </c>
      <c r="AR76" s="81" t="s">
        <v>1119</v>
      </c>
      <c r="AS76" s="81"/>
      <c r="AT76" s="81"/>
      <c r="AU76" s="81"/>
      <c r="AV76" s="81"/>
      <c r="AW76" s="81"/>
      <c r="AX76" s="81"/>
      <c r="AY76" s="110">
        <f t="shared" si="17"/>
        <v>1</v>
      </c>
      <c r="AZ76" s="265" t="str">
        <f>+IF(AY76="NO PROGRAMADA","NO PROGRAMADA",IF(AY76=100%,INTRODUCCION!$J$10,IF(AND(AY76&lt;100%,AY76&gt;=90%),INTRODUCCION!$J$11,IF(AND(AY76&lt;90%,AY76&gt;=70%),INTRODUCCION!$J$12,IF(AY76&lt;=69%,INTRODUCCION!$J$13,IF(AY76&gt;100%,INTRODUCCION!$J$14))))))</f>
        <v>Ejecución Óptima</v>
      </c>
      <c r="BA76" s="83">
        <f t="shared" si="18"/>
        <v>1</v>
      </c>
      <c r="BB76" s="81"/>
    </row>
    <row r="77" spans="1:54" ht="213.75" x14ac:dyDescent="0.25">
      <c r="A77" s="81">
        <v>71</v>
      </c>
      <c r="B77" s="55" t="s">
        <v>70</v>
      </c>
      <c r="C77" s="202" t="s">
        <v>1087</v>
      </c>
      <c r="D77" s="55" t="s">
        <v>22</v>
      </c>
      <c r="E77" s="55" t="s">
        <v>23</v>
      </c>
      <c r="F77" s="55" t="s">
        <v>175</v>
      </c>
      <c r="G77" s="161" t="s">
        <v>157</v>
      </c>
      <c r="H77" s="55" t="s">
        <v>145</v>
      </c>
      <c r="I77" s="55" t="s">
        <v>158</v>
      </c>
      <c r="J77" s="202" t="s">
        <v>93</v>
      </c>
      <c r="K77" s="240" t="s">
        <v>1120</v>
      </c>
      <c r="L77" s="200">
        <v>70</v>
      </c>
      <c r="M77" s="55" t="s">
        <v>1121</v>
      </c>
      <c r="N77" s="55" t="s">
        <v>1122</v>
      </c>
      <c r="O77" s="161">
        <v>4</v>
      </c>
      <c r="P77" s="161" t="s">
        <v>1123</v>
      </c>
      <c r="Q77" s="161" t="s">
        <v>58</v>
      </c>
      <c r="R77" s="161" t="s">
        <v>59</v>
      </c>
      <c r="S77" s="249" t="s">
        <v>77</v>
      </c>
      <c r="T77" s="249" t="s">
        <v>1124</v>
      </c>
      <c r="U77" s="249">
        <v>0</v>
      </c>
      <c r="V77" s="205">
        <v>0.17</v>
      </c>
      <c r="W77" s="161">
        <v>0</v>
      </c>
      <c r="X77" s="161">
        <v>0</v>
      </c>
      <c r="Y77" s="217">
        <v>2</v>
      </c>
      <c r="Z77" s="161">
        <v>4</v>
      </c>
      <c r="AA77" s="214">
        <v>0</v>
      </c>
      <c r="AB77" s="81"/>
      <c r="AC77" s="81"/>
      <c r="AD77" s="81"/>
      <c r="AE77" s="81" t="s">
        <v>172</v>
      </c>
      <c r="AF77" s="81" t="s">
        <v>1125</v>
      </c>
      <c r="AG77" s="161"/>
      <c r="AH77" s="189" t="s">
        <v>1126</v>
      </c>
      <c r="AI77" s="81"/>
      <c r="AJ77" s="81"/>
      <c r="AK77" s="81" t="s">
        <v>278</v>
      </c>
      <c r="AL77" s="81" t="s">
        <v>1125</v>
      </c>
      <c r="AM77" s="392">
        <v>2</v>
      </c>
      <c r="AN77" s="271" t="s">
        <v>1127</v>
      </c>
      <c r="AO77" s="81" t="s">
        <v>421</v>
      </c>
      <c r="AP77" s="81" t="s">
        <v>172</v>
      </c>
      <c r="AQ77" s="81" t="s">
        <v>278</v>
      </c>
      <c r="AR77" s="81" t="s">
        <v>1128</v>
      </c>
      <c r="AS77" s="81"/>
      <c r="AT77" s="81"/>
      <c r="AU77" s="81"/>
      <c r="AV77" s="81"/>
      <c r="AW77" s="81"/>
      <c r="AX77" s="81"/>
      <c r="AY77" s="110">
        <f t="shared" si="17"/>
        <v>1</v>
      </c>
      <c r="AZ77" s="265" t="str">
        <f>+IF(AY77="NO PROGRAMADA","NO PROGRAMADA",IF(AY77=100%,INTRODUCCION!$J$10,IF(AND(AY77&lt;100%,AY77&gt;=90%),INTRODUCCION!$J$11,IF(AND(AY77&lt;90%,AY77&gt;=70%),INTRODUCCION!$J$12,IF(AY77&lt;=69%,INTRODUCCION!$J$13,IF(AY77&gt;100%,INTRODUCCION!$J$14))))))</f>
        <v>Ejecución Óptima</v>
      </c>
      <c r="BA77" s="83">
        <f t="shared" si="18"/>
        <v>1</v>
      </c>
      <c r="BB77" s="28"/>
    </row>
    <row r="78" spans="1:54" ht="242.25" x14ac:dyDescent="0.25">
      <c r="A78" s="81">
        <v>72</v>
      </c>
      <c r="B78" s="55" t="s">
        <v>70</v>
      </c>
      <c r="C78" s="202" t="s">
        <v>1087</v>
      </c>
      <c r="D78" s="55" t="s">
        <v>22</v>
      </c>
      <c r="E78" s="55" t="s">
        <v>23</v>
      </c>
      <c r="F78" s="55" t="s">
        <v>175</v>
      </c>
      <c r="G78" s="55" t="s">
        <v>90</v>
      </c>
      <c r="H78" s="55" t="s">
        <v>145</v>
      </c>
      <c r="I78" s="55" t="s">
        <v>172</v>
      </c>
      <c r="J78" s="55" t="s">
        <v>172</v>
      </c>
      <c r="K78" s="245" t="s">
        <v>1129</v>
      </c>
      <c r="L78" s="200">
        <v>71</v>
      </c>
      <c r="M78" s="55" t="s">
        <v>1130</v>
      </c>
      <c r="N78" s="161" t="s">
        <v>1131</v>
      </c>
      <c r="O78" s="208">
        <v>0.96</v>
      </c>
      <c r="P78" s="55" t="s">
        <v>1132</v>
      </c>
      <c r="Q78" s="55" t="s">
        <v>75</v>
      </c>
      <c r="R78" s="161" t="s">
        <v>76</v>
      </c>
      <c r="S78" s="244" t="s">
        <v>60</v>
      </c>
      <c r="T78" s="244" t="s">
        <v>1133</v>
      </c>
      <c r="U78" s="244">
        <v>98</v>
      </c>
      <c r="V78" s="205">
        <v>0.17</v>
      </c>
      <c r="W78" s="206">
        <v>0.96</v>
      </c>
      <c r="X78" s="206">
        <v>0.96</v>
      </c>
      <c r="Y78" s="207">
        <v>0.96</v>
      </c>
      <c r="Z78" s="208">
        <v>0.96</v>
      </c>
      <c r="AA78" s="214">
        <v>1</v>
      </c>
      <c r="AB78" s="271" t="s">
        <v>1134</v>
      </c>
      <c r="AC78" s="81" t="s">
        <v>421</v>
      </c>
      <c r="AD78" s="81" t="s">
        <v>172</v>
      </c>
      <c r="AE78" s="81" t="s">
        <v>278</v>
      </c>
      <c r="AF78" s="81" t="s">
        <v>1135</v>
      </c>
      <c r="AG78" s="206">
        <v>1</v>
      </c>
      <c r="AH78" s="189" t="s">
        <v>1136</v>
      </c>
      <c r="AI78" s="81" t="s">
        <v>950</v>
      </c>
      <c r="AJ78" s="81" t="s">
        <v>172</v>
      </c>
      <c r="AK78" s="81" t="s">
        <v>278</v>
      </c>
      <c r="AL78" s="81" t="s">
        <v>1137</v>
      </c>
      <c r="AM78" s="215">
        <v>1</v>
      </c>
      <c r="AN78" s="271" t="s">
        <v>1138</v>
      </c>
      <c r="AO78" s="81" t="s">
        <v>421</v>
      </c>
      <c r="AP78" s="81" t="s">
        <v>172</v>
      </c>
      <c r="AQ78" s="81" t="s">
        <v>278</v>
      </c>
      <c r="AR78" s="81" t="s">
        <v>1139</v>
      </c>
      <c r="AS78" s="81"/>
      <c r="AT78" s="81"/>
      <c r="AU78" s="81"/>
      <c r="AV78" s="81"/>
      <c r="AW78" s="81"/>
      <c r="AX78" s="81"/>
      <c r="AY78" s="110">
        <f t="shared" si="17"/>
        <v>1.0416666666666667</v>
      </c>
      <c r="AZ78" s="265" t="str">
        <f>+IF(AY78="NO PROGRAMADA","NO PROGRAMADA",IF(AY78=100%,INTRODUCCION!$J$10,IF(AND(AY78&lt;100%,AY78&gt;=90%),INTRODUCCION!$J$11,IF(AND(AY78&lt;90%,AY78&gt;=70%),INTRODUCCION!$J$12,IF(AY78&lt;=69%,INTRODUCCION!$J$13,IF(AY78&gt;100%,INTRODUCCION!$J$14))))))</f>
        <v>Sobre Ejecución</v>
      </c>
      <c r="BA78" s="83" t="str">
        <f t="shared" si="18"/>
        <v>100%</v>
      </c>
      <c r="BB78" s="28" t="s">
        <v>1140</v>
      </c>
    </row>
    <row r="79" spans="1:54" ht="159" customHeight="1" x14ac:dyDescent="0.25">
      <c r="A79" s="81">
        <v>73</v>
      </c>
      <c r="B79" s="55" t="s">
        <v>70</v>
      </c>
      <c r="C79" s="202" t="s">
        <v>1087</v>
      </c>
      <c r="D79" s="55" t="s">
        <v>22</v>
      </c>
      <c r="E79" s="55" t="s">
        <v>23</v>
      </c>
      <c r="F79" s="55" t="s">
        <v>175</v>
      </c>
      <c r="G79" s="55" t="s">
        <v>90</v>
      </c>
      <c r="H79" s="55" t="s">
        <v>145</v>
      </c>
      <c r="I79" s="55" t="s">
        <v>172</v>
      </c>
      <c r="J79" s="55" t="s">
        <v>172</v>
      </c>
      <c r="K79" s="245" t="s">
        <v>1141</v>
      </c>
      <c r="L79" s="200">
        <v>72</v>
      </c>
      <c r="M79" s="55" t="s">
        <v>1142</v>
      </c>
      <c r="N79" s="161" t="s">
        <v>1143</v>
      </c>
      <c r="O79" s="208">
        <v>0.95</v>
      </c>
      <c r="P79" s="55" t="s">
        <v>1144</v>
      </c>
      <c r="Q79" s="55" t="s">
        <v>75</v>
      </c>
      <c r="R79" s="55" t="s">
        <v>91</v>
      </c>
      <c r="S79" s="244" t="s">
        <v>60</v>
      </c>
      <c r="T79" s="244" t="s">
        <v>1145</v>
      </c>
      <c r="U79" s="244">
        <v>95</v>
      </c>
      <c r="V79" s="205">
        <v>0.17</v>
      </c>
      <c r="W79" s="206">
        <v>0.95</v>
      </c>
      <c r="X79" s="206">
        <v>0.95</v>
      </c>
      <c r="Y79" s="207">
        <v>0.95</v>
      </c>
      <c r="Z79" s="208">
        <v>0.95</v>
      </c>
      <c r="AA79" s="203">
        <v>0.97</v>
      </c>
      <c r="AB79" s="271" t="s">
        <v>1146</v>
      </c>
      <c r="AC79" s="81" t="s">
        <v>421</v>
      </c>
      <c r="AD79" s="81" t="s">
        <v>172</v>
      </c>
      <c r="AE79" s="81" t="s">
        <v>278</v>
      </c>
      <c r="AF79" s="200" t="s">
        <v>1147</v>
      </c>
      <c r="AG79" s="206">
        <v>0.98560000000000003</v>
      </c>
      <c r="AH79" s="189" t="s">
        <v>1148</v>
      </c>
      <c r="AI79" s="176" t="s">
        <v>950</v>
      </c>
      <c r="AJ79" s="177" t="s">
        <v>172</v>
      </c>
      <c r="AK79" s="81" t="s">
        <v>278</v>
      </c>
      <c r="AL79" s="181" t="s">
        <v>1149</v>
      </c>
      <c r="AM79" s="372">
        <v>0.99880000000000002</v>
      </c>
      <c r="AN79" s="307" t="s">
        <v>1150</v>
      </c>
      <c r="AO79" s="81" t="s">
        <v>421</v>
      </c>
      <c r="AP79" s="81" t="s">
        <v>172</v>
      </c>
      <c r="AQ79" s="81" t="s">
        <v>278</v>
      </c>
      <c r="AR79" s="81" t="s">
        <v>1151</v>
      </c>
      <c r="AS79" s="81"/>
      <c r="AT79" s="81"/>
      <c r="AU79" s="81"/>
      <c r="AV79" s="81"/>
      <c r="AW79" s="81"/>
      <c r="AX79" s="81"/>
      <c r="AY79" s="110">
        <f t="shared" si="17"/>
        <v>1.0513684210526317</v>
      </c>
      <c r="AZ79" s="265" t="str">
        <f>+IF(AY79="NO PROGRAMADA","NO PROGRAMADA",IF(AY79=100%,INTRODUCCION!$J$10,IF(AND(AY79&lt;100%,AY79&gt;=90%),INTRODUCCION!$J$11,IF(AND(AY79&lt;90%,AY79&gt;=70%),INTRODUCCION!$J$12,IF(AY79&lt;=69%,INTRODUCCION!$J$13,IF(AY79&gt;100%,INTRODUCCION!$J$14))))))</f>
        <v>Sobre Ejecución</v>
      </c>
      <c r="BA79" s="83" t="str">
        <f t="shared" si="18"/>
        <v>100%</v>
      </c>
      <c r="BB79" s="28"/>
    </row>
    <row r="80" spans="1:54" ht="185.25" x14ac:dyDescent="0.25">
      <c r="A80" s="81">
        <v>74</v>
      </c>
      <c r="B80" s="202" t="s">
        <v>70</v>
      </c>
      <c r="C80" s="202" t="s">
        <v>1087</v>
      </c>
      <c r="D80" s="55" t="s">
        <v>22</v>
      </c>
      <c r="E80" s="55" t="s">
        <v>23</v>
      </c>
      <c r="F80" s="55" t="s">
        <v>175</v>
      </c>
      <c r="G80" s="55" t="s">
        <v>90</v>
      </c>
      <c r="H80" s="55" t="s">
        <v>145</v>
      </c>
      <c r="I80" s="55" t="s">
        <v>158</v>
      </c>
      <c r="J80" s="55" t="s">
        <v>93</v>
      </c>
      <c r="K80" s="251" t="s">
        <v>1152</v>
      </c>
      <c r="L80" s="200">
        <v>73</v>
      </c>
      <c r="M80" s="202" t="s">
        <v>1153</v>
      </c>
      <c r="N80" s="257" t="s">
        <v>1154</v>
      </c>
      <c r="O80" s="205">
        <v>1</v>
      </c>
      <c r="P80" s="257" t="s">
        <v>1155</v>
      </c>
      <c r="Q80" s="257" t="s">
        <v>75</v>
      </c>
      <c r="R80" s="257" t="s">
        <v>59</v>
      </c>
      <c r="S80" s="258" t="s">
        <v>60</v>
      </c>
      <c r="T80" s="259" t="s">
        <v>1156</v>
      </c>
      <c r="U80" s="260">
        <v>1</v>
      </c>
      <c r="V80" s="205">
        <v>0.17</v>
      </c>
      <c r="W80" s="203">
        <v>0</v>
      </c>
      <c r="X80" s="203">
        <v>1</v>
      </c>
      <c r="Y80" s="204">
        <v>1</v>
      </c>
      <c r="Z80" s="205">
        <v>1</v>
      </c>
      <c r="AA80" s="203"/>
      <c r="AB80" s="290" t="s">
        <v>1157</v>
      </c>
      <c r="AC80" s="81" t="s">
        <v>421</v>
      </c>
      <c r="AD80" s="81" t="s">
        <v>172</v>
      </c>
      <c r="AE80" s="81" t="s">
        <v>278</v>
      </c>
      <c r="AF80" s="81" t="s">
        <v>1158</v>
      </c>
      <c r="AG80" s="203">
        <v>1</v>
      </c>
      <c r="AH80" s="189" t="s">
        <v>1159</v>
      </c>
      <c r="AI80" s="81" t="s">
        <v>950</v>
      </c>
      <c r="AJ80" s="81" t="s">
        <v>172</v>
      </c>
      <c r="AK80" s="81" t="s">
        <v>278</v>
      </c>
      <c r="AL80" s="81" t="s">
        <v>1160</v>
      </c>
      <c r="AM80" s="215">
        <v>1</v>
      </c>
      <c r="AN80" s="271" t="s">
        <v>1161</v>
      </c>
      <c r="AO80" s="81" t="s">
        <v>1162</v>
      </c>
      <c r="AP80" s="81" t="s">
        <v>1163</v>
      </c>
      <c r="AQ80" s="81" t="s">
        <v>278</v>
      </c>
      <c r="AR80" s="81" t="s">
        <v>1164</v>
      </c>
      <c r="AS80" s="81"/>
      <c r="AT80" s="81"/>
      <c r="AU80" s="81"/>
      <c r="AV80" s="81"/>
      <c r="AW80" s="81"/>
      <c r="AX80" s="81"/>
      <c r="AY80" s="110">
        <f t="shared" si="17"/>
        <v>1</v>
      </c>
      <c r="AZ80" s="265" t="str">
        <f>+IF(AY80="NO PROGRAMADA","NO PROGRAMADA",IF(AY80=100%,INTRODUCCION!$J$10,IF(AND(AY80&lt;100%,AY80&gt;=90%),INTRODUCCION!$J$11,IF(AND(AY80&lt;90%,AY80&gt;=70%),INTRODUCCION!$J$12,IF(AY80&lt;=69%,INTRODUCCION!$J$13,IF(AY80&gt;100%,INTRODUCCION!$J$14))))))</f>
        <v>Ejecución Óptima</v>
      </c>
      <c r="BA80" s="83">
        <f t="shared" si="18"/>
        <v>1</v>
      </c>
      <c r="BB80" s="28"/>
    </row>
    <row r="81" spans="1:54" ht="228" x14ac:dyDescent="0.25">
      <c r="A81" s="81">
        <v>75</v>
      </c>
      <c r="B81" s="202" t="s">
        <v>70</v>
      </c>
      <c r="C81" s="202" t="s">
        <v>1087</v>
      </c>
      <c r="D81" s="202" t="s">
        <v>22</v>
      </c>
      <c r="E81" s="202" t="s">
        <v>23</v>
      </c>
      <c r="F81" s="257" t="s">
        <v>175</v>
      </c>
      <c r="G81" s="257" t="s">
        <v>90</v>
      </c>
      <c r="H81" s="257" t="s">
        <v>150</v>
      </c>
      <c r="I81" s="55" t="s">
        <v>167</v>
      </c>
      <c r="J81" s="55" t="s">
        <v>93</v>
      </c>
      <c r="K81" s="251" t="s">
        <v>1165</v>
      </c>
      <c r="L81" s="200">
        <v>74</v>
      </c>
      <c r="M81" s="257" t="s">
        <v>1166</v>
      </c>
      <c r="N81" s="202" t="s">
        <v>1167</v>
      </c>
      <c r="O81" s="205">
        <v>1</v>
      </c>
      <c r="P81" s="257" t="s">
        <v>1168</v>
      </c>
      <c r="Q81" s="257" t="s">
        <v>58</v>
      </c>
      <c r="R81" s="257" t="s">
        <v>59</v>
      </c>
      <c r="S81" s="258" t="s">
        <v>60</v>
      </c>
      <c r="T81" s="259" t="s">
        <v>1156</v>
      </c>
      <c r="U81" s="259">
        <v>9</v>
      </c>
      <c r="V81" s="205">
        <v>0.16</v>
      </c>
      <c r="W81" s="161">
        <v>0</v>
      </c>
      <c r="X81" s="203">
        <v>0.24</v>
      </c>
      <c r="Y81" s="204">
        <v>0.47</v>
      </c>
      <c r="Z81" s="205">
        <v>1</v>
      </c>
      <c r="AA81" s="214"/>
      <c r="AB81" s="271" t="s">
        <v>1169</v>
      </c>
      <c r="AC81" s="81" t="s">
        <v>172</v>
      </c>
      <c r="AD81" s="81" t="s">
        <v>172</v>
      </c>
      <c r="AE81" s="81" t="s">
        <v>172</v>
      </c>
      <c r="AF81" s="290" t="s">
        <v>1170</v>
      </c>
      <c r="AG81" s="203">
        <v>0.24</v>
      </c>
      <c r="AH81" s="189" t="s">
        <v>1171</v>
      </c>
      <c r="AI81" s="176" t="s">
        <v>950</v>
      </c>
      <c r="AJ81" s="177" t="s">
        <v>172</v>
      </c>
      <c r="AK81" s="81" t="s">
        <v>278</v>
      </c>
      <c r="AL81" s="81" t="s">
        <v>1172</v>
      </c>
      <c r="AM81" s="215">
        <v>0.47</v>
      </c>
      <c r="AN81" s="307" t="s">
        <v>1173</v>
      </c>
      <c r="AO81" s="81" t="s">
        <v>421</v>
      </c>
      <c r="AP81" s="81" t="s">
        <v>172</v>
      </c>
      <c r="AQ81" s="81" t="s">
        <v>278</v>
      </c>
      <c r="AR81" s="75" t="s">
        <v>1174</v>
      </c>
      <c r="AS81" s="81"/>
      <c r="AT81" s="81"/>
      <c r="AU81" s="81"/>
      <c r="AV81" s="81"/>
      <c r="AW81" s="81"/>
      <c r="AX81" s="81"/>
      <c r="AY81" s="110">
        <f t="shared" si="17"/>
        <v>1</v>
      </c>
      <c r="AZ81" s="265" t="str">
        <f>+IF(AY81="NO PROGRAMADA","NO PROGRAMADA",IF(AY81=100%,INTRODUCCION!$J$10,IF(AND(AY81&lt;100%,AY81&gt;=90%),INTRODUCCION!$J$11,IF(AND(AY81&lt;90%,AY81&gt;=70%),INTRODUCCION!$J$12,IF(AY81&lt;=69%,INTRODUCCION!$J$13,IF(AY81&gt;100%,INTRODUCCION!$J$14))))))</f>
        <v>Ejecución Óptima</v>
      </c>
      <c r="BA81" s="83">
        <f t="shared" si="18"/>
        <v>1</v>
      </c>
      <c r="BB81" s="28"/>
    </row>
    <row r="82" spans="1:54" ht="199.5" x14ac:dyDescent="0.25">
      <c r="A82" s="81">
        <v>76</v>
      </c>
      <c r="B82" s="202" t="s">
        <v>70</v>
      </c>
      <c r="C82" s="202" t="s">
        <v>1087</v>
      </c>
      <c r="D82" s="202" t="s">
        <v>22</v>
      </c>
      <c r="E82" s="202" t="s">
        <v>23</v>
      </c>
      <c r="F82" s="257" t="s">
        <v>175</v>
      </c>
      <c r="G82" s="257" t="s">
        <v>90</v>
      </c>
      <c r="H82" s="257" t="s">
        <v>150</v>
      </c>
      <c r="I82" s="257" t="s">
        <v>162</v>
      </c>
      <c r="J82" s="55" t="s">
        <v>93</v>
      </c>
      <c r="K82" s="251" t="s">
        <v>1175</v>
      </c>
      <c r="L82" s="200">
        <v>75</v>
      </c>
      <c r="M82" s="202" t="s">
        <v>1176</v>
      </c>
      <c r="N82" s="202" t="s">
        <v>1177</v>
      </c>
      <c r="O82" s="205">
        <v>1</v>
      </c>
      <c r="P82" s="257" t="s">
        <v>1178</v>
      </c>
      <c r="Q82" s="257" t="s">
        <v>58</v>
      </c>
      <c r="R82" s="257" t="s">
        <v>59</v>
      </c>
      <c r="S82" s="258" t="s">
        <v>60</v>
      </c>
      <c r="T82" s="259" t="s">
        <v>1156</v>
      </c>
      <c r="U82" s="261">
        <v>5</v>
      </c>
      <c r="V82" s="205">
        <v>0.16</v>
      </c>
      <c r="W82" s="161">
        <v>0</v>
      </c>
      <c r="X82" s="233">
        <v>0.14000000000000001</v>
      </c>
      <c r="Y82" s="234">
        <v>0.28999999999999998</v>
      </c>
      <c r="Z82" s="235">
        <v>1</v>
      </c>
      <c r="AA82" s="214">
        <v>0</v>
      </c>
      <c r="AB82" s="271" t="s">
        <v>1179</v>
      </c>
      <c r="AC82" s="81" t="s">
        <v>172</v>
      </c>
      <c r="AD82" s="81" t="s">
        <v>172</v>
      </c>
      <c r="AE82" s="81" t="s">
        <v>172</v>
      </c>
      <c r="AF82" s="290" t="s">
        <v>1180</v>
      </c>
      <c r="AG82" s="203">
        <v>0.14000000000000001</v>
      </c>
      <c r="AH82" s="189" t="s">
        <v>1181</v>
      </c>
      <c r="AI82" s="176" t="s">
        <v>950</v>
      </c>
      <c r="AJ82" s="177" t="s">
        <v>172</v>
      </c>
      <c r="AK82" s="81" t="s">
        <v>278</v>
      </c>
      <c r="AL82" s="81" t="s">
        <v>1172</v>
      </c>
      <c r="AM82" s="215">
        <v>0.28999999999999998</v>
      </c>
      <c r="AN82" s="310" t="s">
        <v>1182</v>
      </c>
      <c r="AO82" s="81" t="s">
        <v>421</v>
      </c>
      <c r="AP82" s="81" t="s">
        <v>172</v>
      </c>
      <c r="AQ82" s="81" t="s">
        <v>278</v>
      </c>
      <c r="AR82" s="81" t="s">
        <v>1183</v>
      </c>
      <c r="AS82" s="81"/>
      <c r="AT82" s="81"/>
      <c r="AU82" s="81"/>
      <c r="AV82" s="81"/>
      <c r="AW82" s="81"/>
      <c r="AX82" s="81"/>
      <c r="AY82" s="110">
        <f t="shared" si="17"/>
        <v>1</v>
      </c>
      <c r="AZ82" s="265" t="str">
        <f>+IF(AY82="NO PROGRAMADA","NO PROGRAMADA",IF(AY82=100%,INTRODUCCION!$J$10,IF(AND(AY82&lt;100%,AY82&gt;=90%),INTRODUCCION!$J$11,IF(AND(AY82&lt;90%,AY82&gt;=70%),INTRODUCCION!$J$12,IF(AY82&lt;=69%,INTRODUCCION!$J$13,IF(AY82&gt;100%,INTRODUCCION!$J$14))))))</f>
        <v>Ejecución Óptima</v>
      </c>
      <c r="BA82" s="83">
        <f t="shared" si="18"/>
        <v>1</v>
      </c>
      <c r="BB82" s="28"/>
    </row>
    <row r="83" spans="1:54" ht="149.44999999999999" customHeight="1" x14ac:dyDescent="0.25">
      <c r="A83" s="81">
        <v>77</v>
      </c>
      <c r="B83" s="55" t="s">
        <v>70</v>
      </c>
      <c r="C83" s="55" t="s">
        <v>1184</v>
      </c>
      <c r="D83" s="55" t="s">
        <v>22</v>
      </c>
      <c r="E83" s="55" t="s">
        <v>24</v>
      </c>
      <c r="F83" s="55" t="s">
        <v>185</v>
      </c>
      <c r="G83" s="55" t="s">
        <v>172</v>
      </c>
      <c r="H83" s="55" t="s">
        <v>71</v>
      </c>
      <c r="I83" s="55" t="s">
        <v>121</v>
      </c>
      <c r="J83" s="55" t="s">
        <v>93</v>
      </c>
      <c r="K83" s="240" t="s">
        <v>1185</v>
      </c>
      <c r="L83" s="200">
        <v>76</v>
      </c>
      <c r="M83" s="55" t="s">
        <v>1186</v>
      </c>
      <c r="N83" s="55" t="s">
        <v>1187</v>
      </c>
      <c r="O83" s="208">
        <v>1</v>
      </c>
      <c r="P83" s="55" t="s">
        <v>1188</v>
      </c>
      <c r="Q83" s="161" t="s">
        <v>75</v>
      </c>
      <c r="R83" s="161" t="s">
        <v>59</v>
      </c>
      <c r="S83" s="55" t="s">
        <v>77</v>
      </c>
      <c r="T83" s="55" t="s">
        <v>1189</v>
      </c>
      <c r="U83" s="208">
        <v>0.99</v>
      </c>
      <c r="V83" s="208">
        <v>0.4</v>
      </c>
      <c r="W83" s="206">
        <v>0.15</v>
      </c>
      <c r="X83" s="206">
        <v>0.5</v>
      </c>
      <c r="Y83" s="207">
        <v>0.75</v>
      </c>
      <c r="Z83" s="208">
        <v>1</v>
      </c>
      <c r="AA83" s="206">
        <v>0.22</v>
      </c>
      <c r="AB83" s="290" t="s">
        <v>1190</v>
      </c>
      <c r="AC83" s="161" t="s">
        <v>1191</v>
      </c>
      <c r="AD83" s="161" t="s">
        <v>1192</v>
      </c>
      <c r="AE83" s="81" t="s">
        <v>278</v>
      </c>
      <c r="AF83" s="161" t="s">
        <v>1193</v>
      </c>
      <c r="AG83" s="206">
        <v>0.47799999999999998</v>
      </c>
      <c r="AH83" s="192" t="s">
        <v>1194</v>
      </c>
      <c r="AI83" s="161" t="s">
        <v>1195</v>
      </c>
      <c r="AJ83" s="161" t="s">
        <v>1196</v>
      </c>
      <c r="AK83" s="81" t="s">
        <v>278</v>
      </c>
      <c r="AL83" s="161" t="s">
        <v>1197</v>
      </c>
      <c r="AM83" s="207">
        <v>0.73</v>
      </c>
      <c r="AN83" s="277" t="s">
        <v>1198</v>
      </c>
      <c r="AO83" s="161" t="s">
        <v>172</v>
      </c>
      <c r="AP83" s="161" t="s">
        <v>172</v>
      </c>
      <c r="AQ83" s="161" t="s">
        <v>278</v>
      </c>
      <c r="AR83" s="161" t="s">
        <v>1199</v>
      </c>
      <c r="AS83" s="161"/>
      <c r="AT83" s="161"/>
      <c r="AU83" s="161"/>
      <c r="AV83" s="161"/>
      <c r="AW83" s="161"/>
      <c r="AX83" s="161"/>
      <c r="AY83" s="110">
        <f t="shared" si="17"/>
        <v>0.97333333333333327</v>
      </c>
      <c r="AZ83" s="265" t="str">
        <f>+IF(AY83="NO PROGRAMADA","NO PROGRAMADA",IF(AY83=100%,INTRODUCCION!$J$10,IF(AND(AY83&lt;100%,AY83&gt;=90%),INTRODUCCION!$J$11,IF(AND(AY83&lt;90%,AY83&gt;=70%),INTRODUCCION!$J$12,IF(AY83&lt;=69%,INTRODUCCION!$J$13,IF(AY83&gt;100%,INTRODUCCION!$J$14))))))</f>
        <v>Ejecución Destacada</v>
      </c>
      <c r="BA83" s="83">
        <f t="shared" si="18"/>
        <v>0.97333333333333327</v>
      </c>
      <c r="BB83" s="55"/>
    </row>
    <row r="84" spans="1:54" ht="114" customHeight="1" x14ac:dyDescent="0.25">
      <c r="A84" s="81">
        <v>78</v>
      </c>
      <c r="B84" s="55" t="s">
        <v>70</v>
      </c>
      <c r="C84" s="55" t="s">
        <v>1184</v>
      </c>
      <c r="D84" s="55" t="s">
        <v>22</v>
      </c>
      <c r="E84" s="55" t="s">
        <v>24</v>
      </c>
      <c r="F84" s="55" t="s">
        <v>185</v>
      </c>
      <c r="G84" s="55" t="s">
        <v>172</v>
      </c>
      <c r="H84" s="55" t="s">
        <v>71</v>
      </c>
      <c r="I84" s="55" t="s">
        <v>121</v>
      </c>
      <c r="J84" s="55" t="s">
        <v>93</v>
      </c>
      <c r="K84" s="240" t="s">
        <v>1200</v>
      </c>
      <c r="L84" s="200">
        <v>77</v>
      </c>
      <c r="M84" s="55" t="s">
        <v>1201</v>
      </c>
      <c r="N84" s="55" t="s">
        <v>1005</v>
      </c>
      <c r="O84" s="55">
        <v>4</v>
      </c>
      <c r="P84" s="55" t="s">
        <v>1202</v>
      </c>
      <c r="Q84" s="55" t="s">
        <v>58</v>
      </c>
      <c r="R84" s="55" t="s">
        <v>59</v>
      </c>
      <c r="S84" s="244" t="s">
        <v>60</v>
      </c>
      <c r="T84" s="244" t="s">
        <v>1203</v>
      </c>
      <c r="U84" s="244">
        <v>0</v>
      </c>
      <c r="V84" s="208">
        <v>0.1</v>
      </c>
      <c r="W84" s="161">
        <v>1</v>
      </c>
      <c r="X84" s="161">
        <v>2</v>
      </c>
      <c r="Y84" s="217">
        <v>3</v>
      </c>
      <c r="Z84" s="55">
        <v>4</v>
      </c>
      <c r="AA84" s="81">
        <v>1</v>
      </c>
      <c r="AB84" s="81" t="s">
        <v>1204</v>
      </c>
      <c r="AC84" s="81" t="s">
        <v>172</v>
      </c>
      <c r="AD84" s="81" t="s">
        <v>172</v>
      </c>
      <c r="AE84" s="81" t="s">
        <v>278</v>
      </c>
      <c r="AF84" s="200" t="s">
        <v>1205</v>
      </c>
      <c r="AG84" s="161">
        <v>2</v>
      </c>
      <c r="AH84" s="189" t="s">
        <v>1206</v>
      </c>
      <c r="AI84" s="81" t="s">
        <v>172</v>
      </c>
      <c r="AJ84" s="81" t="s">
        <v>172</v>
      </c>
      <c r="AK84" s="81" t="s">
        <v>278</v>
      </c>
      <c r="AL84" s="81" t="s">
        <v>1207</v>
      </c>
      <c r="AM84" s="218">
        <v>3</v>
      </c>
      <c r="AN84" s="271" t="s">
        <v>1208</v>
      </c>
      <c r="AO84" s="81" t="s">
        <v>172</v>
      </c>
      <c r="AP84" s="81" t="s">
        <v>172</v>
      </c>
      <c r="AQ84" s="81" t="s">
        <v>278</v>
      </c>
      <c r="AR84" s="81" t="s">
        <v>1209</v>
      </c>
      <c r="AS84" s="81"/>
      <c r="AT84" s="81"/>
      <c r="AU84" s="81"/>
      <c r="AV84" s="81"/>
      <c r="AW84" s="81"/>
      <c r="AX84" s="81"/>
      <c r="AY84" s="110">
        <f t="shared" ref="AY84:AY99" si="19">+IF(Y84=0,"NO PROGRAMADA",AM84/Y84)</f>
        <v>1</v>
      </c>
      <c r="AZ84" s="265" t="str">
        <f>+IF(AY84="NO PROGRAMADA","NO PROGRAMADA",IF(AY84=100%,INTRODUCCION!$J$10,IF(AND(AY84&lt;100%,AY84&gt;=90%),INTRODUCCION!$J$11,IF(AND(AY84&lt;90%,AY84&gt;=70%),INTRODUCCION!$J$12,IF(AY84&lt;=69%,INTRODUCCION!$J$13,IF(AY84&gt;100%,INTRODUCCION!$J$14))))))</f>
        <v>Ejecución Óptima</v>
      </c>
      <c r="BA84" s="83">
        <f t="shared" ref="BA84:BA99" si="20">+IF(Y84=0,"NO PROGRAMADA",IF(AM84/Y84&gt;100%,"100%",AM84/Y84))</f>
        <v>1</v>
      </c>
      <c r="BB84" s="28"/>
    </row>
    <row r="85" spans="1:54" ht="178.5" customHeight="1" x14ac:dyDescent="0.25">
      <c r="A85" s="81">
        <v>79</v>
      </c>
      <c r="B85" s="55" t="s">
        <v>70</v>
      </c>
      <c r="C85" s="55" t="s">
        <v>1184</v>
      </c>
      <c r="D85" s="55" t="s">
        <v>22</v>
      </c>
      <c r="E85" s="55" t="s">
        <v>24</v>
      </c>
      <c r="F85" s="55" t="s">
        <v>185</v>
      </c>
      <c r="G85" s="55" t="s">
        <v>172</v>
      </c>
      <c r="H85" s="55" t="s">
        <v>71</v>
      </c>
      <c r="I85" s="55" t="s">
        <v>133</v>
      </c>
      <c r="J85" s="55" t="s">
        <v>93</v>
      </c>
      <c r="K85" s="240" t="s">
        <v>1210</v>
      </c>
      <c r="L85" s="200">
        <v>78</v>
      </c>
      <c r="M85" s="55" t="s">
        <v>1211</v>
      </c>
      <c r="N85" s="55" t="s">
        <v>1212</v>
      </c>
      <c r="O85" s="206">
        <v>1</v>
      </c>
      <c r="P85" s="55" t="s">
        <v>1188</v>
      </c>
      <c r="Q85" s="161" t="s">
        <v>75</v>
      </c>
      <c r="R85" s="161" t="s">
        <v>59</v>
      </c>
      <c r="S85" s="244" t="s">
        <v>77</v>
      </c>
      <c r="T85" s="244" t="s">
        <v>1189</v>
      </c>
      <c r="U85" s="248">
        <v>0.82</v>
      </c>
      <c r="V85" s="208">
        <v>0.1</v>
      </c>
      <c r="W85" s="206">
        <v>0.1</v>
      </c>
      <c r="X85" s="206">
        <v>0.54</v>
      </c>
      <c r="Y85" s="207">
        <v>0.88</v>
      </c>
      <c r="Z85" s="208">
        <v>1</v>
      </c>
      <c r="AA85" s="214">
        <v>0.1</v>
      </c>
      <c r="AB85" s="81" t="s">
        <v>1213</v>
      </c>
      <c r="AC85" s="161" t="s">
        <v>1214</v>
      </c>
      <c r="AD85" s="161" t="s">
        <v>1215</v>
      </c>
      <c r="AE85" s="81" t="s">
        <v>278</v>
      </c>
      <c r="AF85" s="81" t="s">
        <v>1216</v>
      </c>
      <c r="AG85" s="206">
        <v>0.44</v>
      </c>
      <c r="AH85" s="189" t="s">
        <v>1217</v>
      </c>
      <c r="AI85" s="81" t="s">
        <v>1218</v>
      </c>
      <c r="AJ85" s="81" t="s">
        <v>1219</v>
      </c>
      <c r="AK85" s="81" t="s">
        <v>278</v>
      </c>
      <c r="AL85" s="81" t="s">
        <v>1220</v>
      </c>
      <c r="AM85" s="372">
        <v>0.68289999999999995</v>
      </c>
      <c r="AN85" s="271" t="s">
        <v>1221</v>
      </c>
      <c r="AO85" s="81" t="s">
        <v>1222</v>
      </c>
      <c r="AP85" s="81" t="s">
        <v>1223</v>
      </c>
      <c r="AQ85" s="81" t="s">
        <v>278</v>
      </c>
      <c r="AR85" s="81" t="s">
        <v>1224</v>
      </c>
      <c r="AS85" s="81"/>
      <c r="AT85" s="81"/>
      <c r="AU85" s="81"/>
      <c r="AV85" s="81"/>
      <c r="AW85" s="81"/>
      <c r="AX85" s="81"/>
      <c r="AY85" s="110">
        <f t="shared" si="19"/>
        <v>0.77602272727272725</v>
      </c>
      <c r="AZ85" s="265" t="str">
        <f>+IF(AY85="NO PROGRAMADA","NO PROGRAMADA",IF(AY85=100%,INTRODUCCION!$J$10,IF(AND(AY85&lt;100%,AY85&gt;=90%),INTRODUCCION!$J$11,IF(AND(AY85&lt;90%,AY85&gt;=70%),INTRODUCCION!$J$12,IF(AY85&lt;=69%,INTRODUCCION!$J$13,IF(AY85&gt;100%,INTRODUCCION!$J$14))))))</f>
        <v>Ejecución Media</v>
      </c>
      <c r="BA85" s="83">
        <f t="shared" si="20"/>
        <v>0.77602272727272725</v>
      </c>
      <c r="BB85" s="28"/>
    </row>
    <row r="86" spans="1:54" ht="162.75" customHeight="1" x14ac:dyDescent="0.25">
      <c r="A86" s="81">
        <v>80</v>
      </c>
      <c r="B86" s="161" t="s">
        <v>70</v>
      </c>
      <c r="C86" s="55" t="s">
        <v>1184</v>
      </c>
      <c r="D86" s="161" t="s">
        <v>22</v>
      </c>
      <c r="E86" s="161" t="s">
        <v>24</v>
      </c>
      <c r="F86" s="161" t="s">
        <v>185</v>
      </c>
      <c r="G86" s="161" t="s">
        <v>172</v>
      </c>
      <c r="H86" s="161" t="s">
        <v>71</v>
      </c>
      <c r="I86" s="161" t="s">
        <v>94</v>
      </c>
      <c r="J86" s="161" t="s">
        <v>93</v>
      </c>
      <c r="K86" s="243" t="s">
        <v>1225</v>
      </c>
      <c r="L86" s="200">
        <v>79</v>
      </c>
      <c r="M86" s="161" t="s">
        <v>1226</v>
      </c>
      <c r="N86" s="161" t="s">
        <v>1227</v>
      </c>
      <c r="O86" s="206">
        <v>1</v>
      </c>
      <c r="P86" s="161" t="s">
        <v>1188</v>
      </c>
      <c r="Q86" s="161" t="s">
        <v>75</v>
      </c>
      <c r="R86" s="161" t="s">
        <v>59</v>
      </c>
      <c r="S86" s="249" t="s">
        <v>77</v>
      </c>
      <c r="T86" s="249" t="s">
        <v>1189</v>
      </c>
      <c r="U86" s="249"/>
      <c r="V86" s="206">
        <v>0.1</v>
      </c>
      <c r="W86" s="236">
        <v>0.15</v>
      </c>
      <c r="X86" s="236">
        <v>0.5</v>
      </c>
      <c r="Y86" s="237">
        <v>0.73</v>
      </c>
      <c r="Z86" s="238">
        <v>1</v>
      </c>
      <c r="AA86" s="291">
        <v>0.23</v>
      </c>
      <c r="AB86" s="81" t="s">
        <v>1228</v>
      </c>
      <c r="AC86" s="161" t="s">
        <v>1229</v>
      </c>
      <c r="AD86" s="161" t="s">
        <v>1215</v>
      </c>
      <c r="AE86" s="81" t="s">
        <v>278</v>
      </c>
      <c r="AF86" s="178" t="s">
        <v>1230</v>
      </c>
      <c r="AG86" s="206">
        <v>0.5</v>
      </c>
      <c r="AH86" s="189" t="s">
        <v>1231</v>
      </c>
      <c r="AI86" s="81" t="s">
        <v>172</v>
      </c>
      <c r="AJ86" s="81" t="s">
        <v>172</v>
      </c>
      <c r="AK86" s="81" t="s">
        <v>278</v>
      </c>
      <c r="AL86" s="81" t="s">
        <v>1232</v>
      </c>
      <c r="AM86" s="215">
        <v>0.73</v>
      </c>
      <c r="AN86" s="271" t="s">
        <v>1233</v>
      </c>
      <c r="AO86" s="81" t="s">
        <v>172</v>
      </c>
      <c r="AP86" s="81" t="s">
        <v>172</v>
      </c>
      <c r="AQ86" s="81" t="s">
        <v>278</v>
      </c>
      <c r="AR86" s="166" t="s">
        <v>1234</v>
      </c>
      <c r="AS86" s="81"/>
      <c r="AT86" s="81"/>
      <c r="AU86" s="81"/>
      <c r="AV86" s="81"/>
      <c r="AW86" s="81"/>
      <c r="AX86" s="81"/>
      <c r="AY86" s="110">
        <f t="shared" si="19"/>
        <v>1</v>
      </c>
      <c r="AZ86" s="265" t="str">
        <f>+IF(AY86="NO PROGRAMADA","NO PROGRAMADA",IF(AY86=100%,INTRODUCCION!$J$10,IF(AND(AY86&lt;100%,AY86&gt;=90%),INTRODUCCION!$J$11,IF(AND(AY86&lt;90%,AY86&gt;=70%),INTRODUCCION!$J$12,IF(AY86&lt;=69%,INTRODUCCION!$J$13,IF(AY86&gt;100%,INTRODUCCION!$J$14))))))</f>
        <v>Ejecución Óptima</v>
      </c>
      <c r="BA86" s="83">
        <f t="shared" si="20"/>
        <v>1</v>
      </c>
      <c r="BB86" s="81"/>
    </row>
    <row r="87" spans="1:54" ht="114" x14ac:dyDescent="0.25">
      <c r="A87" s="81">
        <v>81</v>
      </c>
      <c r="B87" s="161" t="s">
        <v>70</v>
      </c>
      <c r="C87" s="55" t="s">
        <v>1184</v>
      </c>
      <c r="D87" s="161" t="s">
        <v>22</v>
      </c>
      <c r="E87" s="161" t="s">
        <v>24</v>
      </c>
      <c r="F87" s="161" t="s">
        <v>185</v>
      </c>
      <c r="G87" s="161" t="s">
        <v>172</v>
      </c>
      <c r="H87" s="161" t="s">
        <v>71</v>
      </c>
      <c r="I87" s="161" t="s">
        <v>108</v>
      </c>
      <c r="J87" s="161" t="s">
        <v>93</v>
      </c>
      <c r="K87" s="243" t="s">
        <v>1235</v>
      </c>
      <c r="L87" s="200">
        <v>80</v>
      </c>
      <c r="M87" s="161" t="s">
        <v>1236</v>
      </c>
      <c r="N87" s="161" t="s">
        <v>1237</v>
      </c>
      <c r="O87" s="206">
        <v>1</v>
      </c>
      <c r="P87" s="161" t="s">
        <v>1188</v>
      </c>
      <c r="Q87" s="161" t="s">
        <v>75</v>
      </c>
      <c r="R87" s="161" t="s">
        <v>59</v>
      </c>
      <c r="S87" s="249" t="s">
        <v>77</v>
      </c>
      <c r="T87" s="249" t="s">
        <v>1189</v>
      </c>
      <c r="U87" s="249"/>
      <c r="V87" s="206">
        <v>0.1</v>
      </c>
      <c r="W87" s="236">
        <v>0.15</v>
      </c>
      <c r="X87" s="236">
        <v>0.5</v>
      </c>
      <c r="Y87" s="237">
        <v>0.7</v>
      </c>
      <c r="Z87" s="238">
        <v>1</v>
      </c>
      <c r="AA87" s="291">
        <v>0.2</v>
      </c>
      <c r="AB87" s="81" t="s">
        <v>1238</v>
      </c>
      <c r="AC87" s="161" t="s">
        <v>1229</v>
      </c>
      <c r="AD87" s="161" t="s">
        <v>1215</v>
      </c>
      <c r="AE87" s="81" t="s">
        <v>278</v>
      </c>
      <c r="AF87" s="81" t="s">
        <v>1239</v>
      </c>
      <c r="AG87" s="206">
        <v>0.5</v>
      </c>
      <c r="AH87" s="189" t="s">
        <v>1240</v>
      </c>
      <c r="AI87" s="81" t="s">
        <v>172</v>
      </c>
      <c r="AJ87" s="81" t="s">
        <v>172</v>
      </c>
      <c r="AK87" s="81" t="s">
        <v>278</v>
      </c>
      <c r="AL87" s="81" t="s">
        <v>1241</v>
      </c>
      <c r="AM87" s="215">
        <v>0.75</v>
      </c>
      <c r="AN87" s="271" t="s">
        <v>1242</v>
      </c>
      <c r="AO87" s="81" t="s">
        <v>172</v>
      </c>
      <c r="AP87" s="81" t="s">
        <v>172</v>
      </c>
      <c r="AQ87" s="81" t="s">
        <v>278</v>
      </c>
      <c r="AR87" s="81" t="s">
        <v>1243</v>
      </c>
      <c r="AS87" s="81"/>
      <c r="AT87" s="81"/>
      <c r="AU87" s="81"/>
      <c r="AV87" s="81"/>
      <c r="AW87" s="81"/>
      <c r="AX87" s="81"/>
      <c r="AY87" s="110">
        <f t="shared" si="19"/>
        <v>1.0714285714285714</v>
      </c>
      <c r="AZ87" s="265" t="str">
        <f>+IF(AY87="NO PROGRAMADA","NO PROGRAMADA",IF(AY87=100%,INTRODUCCION!$J$10,IF(AND(AY87&lt;100%,AY87&gt;=90%),INTRODUCCION!$J$11,IF(AND(AY87&lt;90%,AY87&gt;=70%),INTRODUCCION!$J$12,IF(AY87&lt;=69%,INTRODUCCION!$J$13,IF(AY87&gt;100%,INTRODUCCION!$J$14))))))</f>
        <v>Sobre Ejecución</v>
      </c>
      <c r="BA87" s="83" t="str">
        <f t="shared" si="20"/>
        <v>100%</v>
      </c>
      <c r="BB87" s="81"/>
    </row>
    <row r="88" spans="1:54" ht="147.75" customHeight="1" x14ac:dyDescent="0.25">
      <c r="A88" s="81">
        <v>82</v>
      </c>
      <c r="B88" s="161" t="s">
        <v>70</v>
      </c>
      <c r="C88" s="55" t="s">
        <v>1184</v>
      </c>
      <c r="D88" s="161" t="s">
        <v>22</v>
      </c>
      <c r="E88" s="161" t="s">
        <v>24</v>
      </c>
      <c r="F88" s="161" t="s">
        <v>185</v>
      </c>
      <c r="G88" s="161" t="s">
        <v>172</v>
      </c>
      <c r="H88" s="161" t="s">
        <v>71</v>
      </c>
      <c r="I88" s="161" t="s">
        <v>142</v>
      </c>
      <c r="J88" s="161" t="s">
        <v>93</v>
      </c>
      <c r="K88" s="243" t="s">
        <v>1244</v>
      </c>
      <c r="L88" s="200">
        <v>81</v>
      </c>
      <c r="M88" s="161" t="s">
        <v>1245</v>
      </c>
      <c r="N88" s="161" t="s">
        <v>1246</v>
      </c>
      <c r="O88" s="206">
        <v>1</v>
      </c>
      <c r="P88" s="161" t="s">
        <v>1188</v>
      </c>
      <c r="Q88" s="161" t="s">
        <v>75</v>
      </c>
      <c r="R88" s="161" t="s">
        <v>59</v>
      </c>
      <c r="S88" s="249" t="s">
        <v>77</v>
      </c>
      <c r="T88" s="249" t="s">
        <v>1189</v>
      </c>
      <c r="U88" s="249"/>
      <c r="V88" s="206">
        <v>0.1</v>
      </c>
      <c r="W88" s="236">
        <v>0.15</v>
      </c>
      <c r="X88" s="236">
        <v>0.42</v>
      </c>
      <c r="Y88" s="237">
        <v>0.67</v>
      </c>
      <c r="Z88" s="238">
        <v>1</v>
      </c>
      <c r="AA88" s="291">
        <v>0.1</v>
      </c>
      <c r="AB88" s="81" t="s">
        <v>1247</v>
      </c>
      <c r="AC88" s="161" t="s">
        <v>1248</v>
      </c>
      <c r="AD88" s="161" t="s">
        <v>1192</v>
      </c>
      <c r="AE88" s="81" t="s">
        <v>278</v>
      </c>
      <c r="AF88" s="81" t="s">
        <v>1249</v>
      </c>
      <c r="AG88" s="206">
        <v>0.39</v>
      </c>
      <c r="AH88" s="189" t="s">
        <v>1250</v>
      </c>
      <c r="AI88" s="81" t="s">
        <v>1251</v>
      </c>
      <c r="AJ88" s="81" t="s">
        <v>1219</v>
      </c>
      <c r="AK88" s="81" t="s">
        <v>278</v>
      </c>
      <c r="AL88" s="81" t="s">
        <v>1252</v>
      </c>
      <c r="AM88" s="372">
        <v>0.68300000000000005</v>
      </c>
      <c r="AN88" s="271" t="s">
        <v>1253</v>
      </c>
      <c r="AO88" s="81" t="s">
        <v>172</v>
      </c>
      <c r="AP88" s="81" t="s">
        <v>172</v>
      </c>
      <c r="AQ88" s="81" t="s">
        <v>278</v>
      </c>
      <c r="AR88" s="81" t="s">
        <v>1254</v>
      </c>
      <c r="AS88" s="81"/>
      <c r="AT88" s="81"/>
      <c r="AU88" s="81"/>
      <c r="AV88" s="81"/>
      <c r="AW88" s="81"/>
      <c r="AX88" s="81"/>
      <c r="AY88" s="110">
        <f t="shared" si="19"/>
        <v>1.0194029850746269</v>
      </c>
      <c r="AZ88" s="265" t="str">
        <f>+IF(AY88="NO PROGRAMADA","NO PROGRAMADA",IF(AY88=100%,INTRODUCCION!$J$10,IF(AND(AY88&lt;100%,AY88&gt;=90%),INTRODUCCION!$J$11,IF(AND(AY88&lt;90%,AY88&gt;=70%),INTRODUCCION!$J$12,IF(AY88&lt;=69%,INTRODUCCION!$J$13,IF(AY88&gt;100%,INTRODUCCION!$J$14))))))</f>
        <v>Sobre Ejecución</v>
      </c>
      <c r="BA88" s="83" t="str">
        <f t="shared" si="20"/>
        <v>100%</v>
      </c>
      <c r="BB88" s="81"/>
    </row>
    <row r="89" spans="1:54" ht="122.25" customHeight="1" x14ac:dyDescent="0.25">
      <c r="A89" s="81">
        <v>0</v>
      </c>
      <c r="B89" s="161" t="s">
        <v>70</v>
      </c>
      <c r="C89" s="55" t="s">
        <v>1184</v>
      </c>
      <c r="D89" s="161" t="s">
        <v>22</v>
      </c>
      <c r="E89" s="161" t="s">
        <v>24</v>
      </c>
      <c r="F89" s="161" t="s">
        <v>185</v>
      </c>
      <c r="G89" s="161" t="s">
        <v>172</v>
      </c>
      <c r="H89" s="161" t="s">
        <v>71</v>
      </c>
      <c r="I89" s="161" t="s">
        <v>148</v>
      </c>
      <c r="J89" s="161" t="s">
        <v>93</v>
      </c>
      <c r="K89" s="243" t="s">
        <v>1255</v>
      </c>
      <c r="L89" s="200">
        <v>82</v>
      </c>
      <c r="M89" s="161" t="s">
        <v>1256</v>
      </c>
      <c r="N89" s="161" t="s">
        <v>1257</v>
      </c>
      <c r="O89" s="206">
        <v>1</v>
      </c>
      <c r="P89" s="161" t="s">
        <v>1188</v>
      </c>
      <c r="Q89" s="161" t="s">
        <v>75</v>
      </c>
      <c r="R89" s="161" t="s">
        <v>59</v>
      </c>
      <c r="S89" s="249" t="s">
        <v>77</v>
      </c>
      <c r="T89" s="249" t="s">
        <v>1189</v>
      </c>
      <c r="U89" s="249"/>
      <c r="V89" s="206">
        <v>0.1</v>
      </c>
      <c r="W89" s="236">
        <v>0.15</v>
      </c>
      <c r="X89" s="236">
        <v>0.5</v>
      </c>
      <c r="Y89" s="237">
        <v>0.75</v>
      </c>
      <c r="Z89" s="238">
        <v>1</v>
      </c>
      <c r="AA89" s="291">
        <v>0.22</v>
      </c>
      <c r="AB89" s="81" t="s">
        <v>1258</v>
      </c>
      <c r="AC89" s="161" t="s">
        <v>1229</v>
      </c>
      <c r="AD89" s="161" t="s">
        <v>1215</v>
      </c>
      <c r="AE89" s="81" t="s">
        <v>278</v>
      </c>
      <c r="AF89" s="178" t="s">
        <v>1259</v>
      </c>
      <c r="AG89" s="206">
        <v>0.5</v>
      </c>
      <c r="AH89" s="189" t="s">
        <v>1260</v>
      </c>
      <c r="AI89" s="81" t="s">
        <v>172</v>
      </c>
      <c r="AJ89" s="81" t="s">
        <v>172</v>
      </c>
      <c r="AK89" s="81" t="s">
        <v>278</v>
      </c>
      <c r="AL89" s="81" t="s">
        <v>1261</v>
      </c>
      <c r="AM89" s="372">
        <v>0.74299999999999999</v>
      </c>
      <c r="AN89" s="271" t="s">
        <v>1262</v>
      </c>
      <c r="AO89" s="81" t="s">
        <v>172</v>
      </c>
      <c r="AP89" s="81" t="s">
        <v>172</v>
      </c>
      <c r="AQ89" s="81" t="s">
        <v>278</v>
      </c>
      <c r="AR89" s="81" t="s">
        <v>1263</v>
      </c>
      <c r="AS89" s="81"/>
      <c r="AT89" s="81"/>
      <c r="AU89" s="81"/>
      <c r="AV89" s="81"/>
      <c r="AW89" s="81"/>
      <c r="AX89" s="81"/>
      <c r="AY89" s="110">
        <f t="shared" si="19"/>
        <v>0.9906666666666667</v>
      </c>
      <c r="AZ89" s="265" t="str">
        <f>+IF(AY89="NO PROGRAMADA","NO PROGRAMADA",IF(AY89=100%,INTRODUCCION!$J$10,IF(AND(AY89&lt;100%,AY89&gt;=90%),INTRODUCCION!$J$11,IF(AND(AY89&lt;90%,AY89&gt;=70%),INTRODUCCION!$J$12,IF(AY89&lt;=69%,INTRODUCCION!$J$13,IF(AY89&gt;100%,INTRODUCCION!$J$14))))))</f>
        <v>Ejecución Destacada</v>
      </c>
      <c r="BA89" s="83">
        <f t="shared" si="20"/>
        <v>0.9906666666666667</v>
      </c>
      <c r="BB89" s="81"/>
    </row>
    <row r="90" spans="1:54" ht="128.25" x14ac:dyDescent="0.25">
      <c r="A90" s="81">
        <v>84</v>
      </c>
      <c r="B90" s="55" t="s">
        <v>70</v>
      </c>
      <c r="C90" s="55" t="s">
        <v>1184</v>
      </c>
      <c r="D90" s="55" t="s">
        <v>22</v>
      </c>
      <c r="E90" s="55" t="s">
        <v>25</v>
      </c>
      <c r="F90" s="55" t="s">
        <v>165</v>
      </c>
      <c r="G90" s="55" t="s">
        <v>172</v>
      </c>
      <c r="H90" s="55" t="s">
        <v>184</v>
      </c>
      <c r="I90" s="55" t="s">
        <v>62</v>
      </c>
      <c r="J90" s="55" t="s">
        <v>93</v>
      </c>
      <c r="K90" s="240" t="s">
        <v>1264</v>
      </c>
      <c r="L90" s="200">
        <v>83</v>
      </c>
      <c r="M90" s="55" t="s">
        <v>1265</v>
      </c>
      <c r="N90" s="55" t="s">
        <v>1266</v>
      </c>
      <c r="O90" s="55">
        <v>1</v>
      </c>
      <c r="P90" s="55" t="s">
        <v>1267</v>
      </c>
      <c r="Q90" s="55" t="s">
        <v>58</v>
      </c>
      <c r="R90" s="55" t="s">
        <v>59</v>
      </c>
      <c r="S90" s="244" t="s">
        <v>77</v>
      </c>
      <c r="T90" s="244" t="s">
        <v>1268</v>
      </c>
      <c r="U90" s="244">
        <v>1</v>
      </c>
      <c r="V90" s="208">
        <v>0.5</v>
      </c>
      <c r="W90" s="161">
        <v>0</v>
      </c>
      <c r="X90" s="161">
        <v>0</v>
      </c>
      <c r="Y90" s="217">
        <v>0</v>
      </c>
      <c r="Z90" s="161">
        <v>1</v>
      </c>
      <c r="AA90" s="81"/>
      <c r="AB90" s="200" t="s">
        <v>1269</v>
      </c>
      <c r="AC90" s="81" t="s">
        <v>1270</v>
      </c>
      <c r="AD90" s="81" t="s">
        <v>1271</v>
      </c>
      <c r="AE90" s="81" t="s">
        <v>278</v>
      </c>
      <c r="AF90" s="81" t="s">
        <v>1272</v>
      </c>
      <c r="AG90" s="161"/>
      <c r="AH90" s="195" t="s">
        <v>1273</v>
      </c>
      <c r="AI90" s="174" t="s">
        <v>172</v>
      </c>
      <c r="AJ90" s="174" t="s">
        <v>1271</v>
      </c>
      <c r="AK90" s="81" t="s">
        <v>278</v>
      </c>
      <c r="AL90" s="81" t="s">
        <v>1274</v>
      </c>
      <c r="AM90" s="363" t="s">
        <v>294</v>
      </c>
      <c r="AN90" s="183" t="s">
        <v>1275</v>
      </c>
      <c r="AO90" s="301" t="s">
        <v>172</v>
      </c>
      <c r="AP90" s="301" t="s">
        <v>1271</v>
      </c>
      <c r="AQ90" s="301" t="s">
        <v>294</v>
      </c>
      <c r="AR90" s="28" t="s">
        <v>1276</v>
      </c>
      <c r="AS90" s="81"/>
      <c r="AT90" s="81"/>
      <c r="AU90" s="81"/>
      <c r="AV90" s="81"/>
      <c r="AW90" s="81"/>
      <c r="AX90" s="81"/>
      <c r="AY90" s="110" t="str">
        <f t="shared" si="19"/>
        <v>NO PROGRAMADA</v>
      </c>
      <c r="AZ90" s="265" t="str">
        <f>+IF(AY90="NO PROGRAMADA","NO PROGRAMADA",IF(AY90=100%,INTRODUCCION!$J$10,IF(AND(AY90&lt;100%,AY90&gt;=90%),INTRODUCCION!$J$11,IF(AND(AY90&lt;90%,AY90&gt;=70%),INTRODUCCION!$J$12,IF(AY90&lt;=69%,INTRODUCCION!$J$13,IF(AY90&gt;100%,INTRODUCCION!$J$14))))))</f>
        <v>NO PROGRAMADA</v>
      </c>
      <c r="BA90" s="83" t="str">
        <f t="shared" si="20"/>
        <v>NO PROGRAMADA</v>
      </c>
      <c r="BB90" s="28"/>
    </row>
    <row r="91" spans="1:54" ht="100.5" customHeight="1" x14ac:dyDescent="0.25">
      <c r="A91" s="81">
        <v>85</v>
      </c>
      <c r="B91" s="161" t="s">
        <v>70</v>
      </c>
      <c r="C91" s="55" t="s">
        <v>1184</v>
      </c>
      <c r="D91" s="161" t="s">
        <v>22</v>
      </c>
      <c r="E91" s="161" t="s">
        <v>25</v>
      </c>
      <c r="F91" s="161" t="s">
        <v>165</v>
      </c>
      <c r="G91" s="161" t="s">
        <v>90</v>
      </c>
      <c r="H91" s="161" t="s">
        <v>184</v>
      </c>
      <c r="I91" s="161" t="s">
        <v>172</v>
      </c>
      <c r="J91" s="161" t="s">
        <v>132</v>
      </c>
      <c r="K91" s="243" t="s">
        <v>1277</v>
      </c>
      <c r="L91" s="200">
        <v>84</v>
      </c>
      <c r="M91" s="161" t="s">
        <v>1278</v>
      </c>
      <c r="N91" s="161" t="s">
        <v>1279</v>
      </c>
      <c r="O91" s="161">
        <v>4</v>
      </c>
      <c r="P91" s="161" t="s">
        <v>1280</v>
      </c>
      <c r="Q91" s="161" t="s">
        <v>58</v>
      </c>
      <c r="R91" s="161" t="s">
        <v>59</v>
      </c>
      <c r="S91" s="249" t="s">
        <v>60</v>
      </c>
      <c r="T91" s="249" t="s">
        <v>1281</v>
      </c>
      <c r="U91" s="249">
        <v>4</v>
      </c>
      <c r="V91" s="206">
        <v>0.5</v>
      </c>
      <c r="W91" s="161">
        <v>1</v>
      </c>
      <c r="X91" s="161">
        <v>2</v>
      </c>
      <c r="Y91" s="217">
        <v>3</v>
      </c>
      <c r="Z91" s="161">
        <v>4</v>
      </c>
      <c r="AA91" s="81">
        <v>1</v>
      </c>
      <c r="AB91" s="221" t="s">
        <v>1282</v>
      </c>
      <c r="AC91" s="81" t="s">
        <v>1283</v>
      </c>
      <c r="AD91" s="81" t="s">
        <v>1271</v>
      </c>
      <c r="AE91" s="81" t="s">
        <v>278</v>
      </c>
      <c r="AF91" s="292" t="s">
        <v>1284</v>
      </c>
      <c r="AG91" s="161">
        <v>2</v>
      </c>
      <c r="AH91" s="196" t="s">
        <v>1282</v>
      </c>
      <c r="AI91" s="175" t="s">
        <v>1283</v>
      </c>
      <c r="AJ91" s="175" t="s">
        <v>1271</v>
      </c>
      <c r="AK91" s="81" t="s">
        <v>278</v>
      </c>
      <c r="AL91" s="81" t="s">
        <v>1285</v>
      </c>
      <c r="AM91" s="218">
        <v>3</v>
      </c>
      <c r="AN91" s="350" t="s">
        <v>1286</v>
      </c>
      <c r="AO91" s="306" t="s">
        <v>172</v>
      </c>
      <c r="AP91" s="306" t="s">
        <v>172</v>
      </c>
      <c r="AQ91" s="301" t="s">
        <v>278</v>
      </c>
      <c r="AR91" s="72" t="s">
        <v>1287</v>
      </c>
      <c r="AS91" s="81"/>
      <c r="AT91" s="81"/>
      <c r="AU91" s="81"/>
      <c r="AV91" s="81"/>
      <c r="AW91" s="81"/>
      <c r="AX91" s="81"/>
      <c r="AY91" s="110">
        <f t="shared" si="19"/>
        <v>1</v>
      </c>
      <c r="AZ91" s="265" t="str">
        <f>+IF(AY91="NO PROGRAMADA","NO PROGRAMADA",IF(AY91=100%,INTRODUCCION!$J$10,IF(AND(AY91&lt;100%,AY91&gt;=90%),INTRODUCCION!$J$11,IF(AND(AY91&lt;90%,AY91&gt;=70%),INTRODUCCION!$J$12,IF(AY91&lt;=69%,INTRODUCCION!$J$13,IF(AY91&gt;100%,INTRODUCCION!$J$14))))))</f>
        <v>Ejecución Óptima</v>
      </c>
      <c r="BA91" s="83">
        <f t="shared" si="20"/>
        <v>1</v>
      </c>
      <c r="BB91" s="28"/>
    </row>
    <row r="92" spans="1:54" ht="110.45" customHeight="1" x14ac:dyDescent="0.25">
      <c r="A92" s="81">
        <v>86</v>
      </c>
      <c r="B92" s="55" t="s">
        <v>70</v>
      </c>
      <c r="C92" s="202" t="s">
        <v>1087</v>
      </c>
      <c r="D92" s="55" t="s">
        <v>22</v>
      </c>
      <c r="E92" s="55" t="s">
        <v>26</v>
      </c>
      <c r="F92" s="55" t="s">
        <v>151</v>
      </c>
      <c r="G92" s="55" t="s">
        <v>172</v>
      </c>
      <c r="H92" s="55" t="s">
        <v>128</v>
      </c>
      <c r="I92" s="55" t="s">
        <v>153</v>
      </c>
      <c r="J92" s="55" t="s">
        <v>93</v>
      </c>
      <c r="K92" s="243" t="s">
        <v>1288</v>
      </c>
      <c r="L92" s="200">
        <v>85</v>
      </c>
      <c r="M92" s="55" t="s">
        <v>1289</v>
      </c>
      <c r="N92" s="55" t="s">
        <v>1290</v>
      </c>
      <c r="O92" s="55">
        <v>4</v>
      </c>
      <c r="P92" s="55" t="s">
        <v>497</v>
      </c>
      <c r="Q92" s="55" t="s">
        <v>58</v>
      </c>
      <c r="R92" s="55" t="s">
        <v>59</v>
      </c>
      <c r="S92" s="244" t="s">
        <v>77</v>
      </c>
      <c r="T92" s="244" t="s">
        <v>1291</v>
      </c>
      <c r="U92" s="244">
        <v>4</v>
      </c>
      <c r="V92" s="199">
        <v>0.17</v>
      </c>
      <c r="W92" s="161">
        <v>1</v>
      </c>
      <c r="X92" s="161">
        <v>2</v>
      </c>
      <c r="Y92" s="217">
        <v>3</v>
      </c>
      <c r="Z92" s="161">
        <v>4</v>
      </c>
      <c r="AA92" s="81">
        <v>1</v>
      </c>
      <c r="AB92" s="81" t="s">
        <v>1292</v>
      </c>
      <c r="AC92" s="81" t="s">
        <v>1293</v>
      </c>
      <c r="AD92" s="81" t="s">
        <v>1293</v>
      </c>
      <c r="AE92" s="81" t="s">
        <v>278</v>
      </c>
      <c r="AF92" s="221" t="s">
        <v>1294</v>
      </c>
      <c r="AG92" s="161">
        <v>2</v>
      </c>
      <c r="AH92" s="189" t="s">
        <v>1295</v>
      </c>
      <c r="AI92" s="81" t="s">
        <v>813</v>
      </c>
      <c r="AJ92" s="81" t="s">
        <v>1293</v>
      </c>
      <c r="AK92" s="81" t="s">
        <v>278</v>
      </c>
      <c r="AL92" s="81" t="s">
        <v>1296</v>
      </c>
      <c r="AM92" s="218">
        <v>3</v>
      </c>
      <c r="AN92" s="271" t="s">
        <v>1297</v>
      </c>
      <c r="AO92" s="81" t="s">
        <v>421</v>
      </c>
      <c r="AP92" s="81" t="s">
        <v>1293</v>
      </c>
      <c r="AQ92" s="81" t="s">
        <v>278</v>
      </c>
      <c r="AR92" s="311" t="s">
        <v>1298</v>
      </c>
      <c r="AS92" s="81"/>
      <c r="AT92" s="81"/>
      <c r="AU92" s="81"/>
      <c r="AV92" s="81"/>
      <c r="AW92" s="81"/>
      <c r="AX92" s="81"/>
      <c r="AY92" s="110">
        <f t="shared" si="19"/>
        <v>1</v>
      </c>
      <c r="AZ92" s="265" t="str">
        <f>+IF(AY92="NO PROGRAMADA","NO PROGRAMADA",IF(AY92=100%,INTRODUCCION!$J$10,IF(AND(AY92&lt;100%,AY92&gt;=90%),INTRODUCCION!$J$11,IF(AND(AY92&lt;90%,AY92&gt;=70%),INTRODUCCION!$J$12,IF(AY92&lt;=69%,INTRODUCCION!$J$13,IF(AY92&gt;100%,INTRODUCCION!$J$14))))))</f>
        <v>Ejecución Óptima</v>
      </c>
      <c r="BA92" s="83">
        <f t="shared" si="20"/>
        <v>1</v>
      </c>
      <c r="BB92" s="312"/>
    </row>
    <row r="93" spans="1:54" ht="138" customHeight="1" x14ac:dyDescent="0.25">
      <c r="A93" s="81">
        <v>87</v>
      </c>
      <c r="B93" s="55" t="s">
        <v>70</v>
      </c>
      <c r="C93" s="202" t="s">
        <v>1087</v>
      </c>
      <c r="D93" s="55" t="s">
        <v>22</v>
      </c>
      <c r="E93" s="55" t="s">
        <v>26</v>
      </c>
      <c r="F93" s="55" t="s">
        <v>151</v>
      </c>
      <c r="G93" s="55" t="s">
        <v>172</v>
      </c>
      <c r="H93" s="55" t="s">
        <v>128</v>
      </c>
      <c r="I93" s="55" t="s">
        <v>153</v>
      </c>
      <c r="J93" s="55" t="s">
        <v>93</v>
      </c>
      <c r="K93" s="243" t="s">
        <v>1299</v>
      </c>
      <c r="L93" s="200">
        <v>86</v>
      </c>
      <c r="M93" s="55" t="s">
        <v>1300</v>
      </c>
      <c r="N93" s="55" t="s">
        <v>1301</v>
      </c>
      <c r="O93" s="55">
        <v>4</v>
      </c>
      <c r="P93" s="55" t="s">
        <v>1302</v>
      </c>
      <c r="Q93" s="55" t="s">
        <v>58</v>
      </c>
      <c r="R93" s="55" t="s">
        <v>59</v>
      </c>
      <c r="S93" s="244" t="s">
        <v>77</v>
      </c>
      <c r="T93" s="244" t="s">
        <v>1303</v>
      </c>
      <c r="U93" s="244">
        <v>4</v>
      </c>
      <c r="V93" s="199">
        <v>0.17</v>
      </c>
      <c r="W93" s="161">
        <v>1</v>
      </c>
      <c r="X93" s="161">
        <v>2</v>
      </c>
      <c r="Y93" s="217">
        <v>3</v>
      </c>
      <c r="Z93" s="161">
        <v>4</v>
      </c>
      <c r="AA93" s="81">
        <v>1</v>
      </c>
      <c r="AB93" s="81" t="s">
        <v>1304</v>
      </c>
      <c r="AC93" s="81" t="s">
        <v>813</v>
      </c>
      <c r="AD93" s="81" t="s">
        <v>1293</v>
      </c>
      <c r="AE93" s="81" t="s">
        <v>278</v>
      </c>
      <c r="AF93" s="81" t="s">
        <v>1305</v>
      </c>
      <c r="AG93" s="161">
        <v>2</v>
      </c>
      <c r="AH93" s="189" t="s">
        <v>1306</v>
      </c>
      <c r="AI93" s="81" t="s">
        <v>1307</v>
      </c>
      <c r="AJ93" s="81" t="s">
        <v>950</v>
      </c>
      <c r="AK93" s="81" t="s">
        <v>278</v>
      </c>
      <c r="AL93" s="81" t="s">
        <v>1308</v>
      </c>
      <c r="AM93" s="218">
        <v>3</v>
      </c>
      <c r="AN93" s="271" t="s">
        <v>1309</v>
      </c>
      <c r="AO93" s="81" t="s">
        <v>421</v>
      </c>
      <c r="AP93" s="81" t="s">
        <v>1293</v>
      </c>
      <c r="AQ93" s="81" t="s">
        <v>278</v>
      </c>
      <c r="AR93" s="313" t="s">
        <v>1310</v>
      </c>
      <c r="AS93" s="81"/>
      <c r="AT93" s="81"/>
      <c r="AU93" s="81"/>
      <c r="AV93" s="81"/>
      <c r="AW93" s="81"/>
      <c r="AX93" s="81"/>
      <c r="AY93" s="110">
        <f t="shared" si="19"/>
        <v>1</v>
      </c>
      <c r="AZ93" s="265" t="str">
        <f>+IF(AY93="NO PROGRAMADA","NO PROGRAMADA",IF(AY93=100%,INTRODUCCION!$J$10,IF(AND(AY93&lt;100%,AY93&gt;=90%),INTRODUCCION!$J$11,IF(AND(AY93&lt;90%,AY93&gt;=70%),INTRODUCCION!$J$12,IF(AY93&lt;=69%,INTRODUCCION!$J$13,IF(AY93&gt;100%,INTRODUCCION!$J$14))))))</f>
        <v>Ejecución Óptima</v>
      </c>
      <c r="BA93" s="83">
        <f t="shared" si="20"/>
        <v>1</v>
      </c>
      <c r="BB93" s="28"/>
    </row>
    <row r="94" spans="1:54" ht="114" x14ac:dyDescent="0.25">
      <c r="A94" s="81">
        <v>88</v>
      </c>
      <c r="B94" s="55" t="s">
        <v>70</v>
      </c>
      <c r="C94" s="202" t="s">
        <v>1087</v>
      </c>
      <c r="D94" s="55" t="s">
        <v>22</v>
      </c>
      <c r="E94" s="55" t="s">
        <v>26</v>
      </c>
      <c r="F94" s="55" t="s">
        <v>151</v>
      </c>
      <c r="G94" s="55" t="s">
        <v>172</v>
      </c>
      <c r="H94" s="55" t="s">
        <v>128</v>
      </c>
      <c r="I94" s="55" t="s">
        <v>172</v>
      </c>
      <c r="J94" s="55" t="s">
        <v>132</v>
      </c>
      <c r="K94" s="243" t="s">
        <v>1311</v>
      </c>
      <c r="L94" s="200">
        <v>87</v>
      </c>
      <c r="M94" s="55" t="s">
        <v>1312</v>
      </c>
      <c r="N94" s="55" t="s">
        <v>1313</v>
      </c>
      <c r="O94" s="55">
        <v>2</v>
      </c>
      <c r="P94" s="55" t="s">
        <v>497</v>
      </c>
      <c r="Q94" s="55" t="s">
        <v>58</v>
      </c>
      <c r="R94" s="55" t="s">
        <v>59</v>
      </c>
      <c r="S94" s="244" t="s">
        <v>60</v>
      </c>
      <c r="T94" s="244" t="s">
        <v>1314</v>
      </c>
      <c r="U94" s="244">
        <v>2</v>
      </c>
      <c r="V94" s="199">
        <v>0.17</v>
      </c>
      <c r="W94" s="161">
        <v>0</v>
      </c>
      <c r="X94" s="161">
        <v>1</v>
      </c>
      <c r="Y94" s="217">
        <v>0</v>
      </c>
      <c r="Z94" s="161">
        <v>2</v>
      </c>
      <c r="AA94" s="81"/>
      <c r="AB94" s="81" t="s">
        <v>1315</v>
      </c>
      <c r="AC94" s="81" t="s">
        <v>1293</v>
      </c>
      <c r="AD94" s="81" t="s">
        <v>1293</v>
      </c>
      <c r="AE94" s="81" t="s">
        <v>172</v>
      </c>
      <c r="AF94" s="81" t="s">
        <v>1316</v>
      </c>
      <c r="AG94" s="161">
        <v>1</v>
      </c>
      <c r="AH94" s="189" t="s">
        <v>1317</v>
      </c>
      <c r="AI94" s="81" t="s">
        <v>1307</v>
      </c>
      <c r="AJ94" s="81" t="s">
        <v>950</v>
      </c>
      <c r="AK94" s="81" t="s">
        <v>278</v>
      </c>
      <c r="AL94" s="81" t="s">
        <v>1318</v>
      </c>
      <c r="AM94" s="363" t="s">
        <v>294</v>
      </c>
      <c r="AN94" s="271" t="s">
        <v>1319</v>
      </c>
      <c r="AO94" s="81" t="s">
        <v>421</v>
      </c>
      <c r="AP94" s="81" t="s">
        <v>1293</v>
      </c>
      <c r="AQ94" s="81" t="s">
        <v>294</v>
      </c>
      <c r="AR94" s="81" t="s">
        <v>1320</v>
      </c>
      <c r="AS94" s="81"/>
      <c r="AT94" s="81"/>
      <c r="AU94" s="81"/>
      <c r="AV94" s="81"/>
      <c r="AW94" s="81"/>
      <c r="AX94" s="81"/>
      <c r="AY94" s="110" t="str">
        <f t="shared" si="19"/>
        <v>NO PROGRAMADA</v>
      </c>
      <c r="AZ94" s="265" t="str">
        <f>+IF(AY94="NO PROGRAMADA","NO PROGRAMADA",IF(AY94=100%,INTRODUCCION!$J$10,IF(AND(AY94&lt;100%,AY94&gt;=90%),INTRODUCCION!$J$11,IF(AND(AY94&lt;90%,AY94&gt;=70%),INTRODUCCION!$J$12,IF(AY94&lt;=69%,INTRODUCCION!$J$13,IF(AY94&gt;100%,INTRODUCCION!$J$14))))))</f>
        <v>NO PROGRAMADA</v>
      </c>
      <c r="BA94" s="83" t="str">
        <f t="shared" si="20"/>
        <v>NO PROGRAMADA</v>
      </c>
      <c r="BB94" s="28"/>
    </row>
    <row r="95" spans="1:54" ht="114" customHeight="1" x14ac:dyDescent="0.25">
      <c r="A95" s="81">
        <v>89</v>
      </c>
      <c r="B95" s="55" t="s">
        <v>70</v>
      </c>
      <c r="C95" s="202" t="s">
        <v>1087</v>
      </c>
      <c r="D95" s="55" t="s">
        <v>22</v>
      </c>
      <c r="E95" s="55" t="s">
        <v>26</v>
      </c>
      <c r="F95" s="55" t="s">
        <v>194</v>
      </c>
      <c r="G95" s="55" t="s">
        <v>172</v>
      </c>
      <c r="H95" s="55" t="s">
        <v>128</v>
      </c>
      <c r="I95" s="55" t="s">
        <v>153</v>
      </c>
      <c r="J95" s="55" t="s">
        <v>93</v>
      </c>
      <c r="K95" s="240" t="s">
        <v>1321</v>
      </c>
      <c r="L95" s="200">
        <v>88</v>
      </c>
      <c r="M95" s="55" t="s">
        <v>1322</v>
      </c>
      <c r="N95" s="55" t="s">
        <v>1323</v>
      </c>
      <c r="O95" s="208">
        <v>1</v>
      </c>
      <c r="P95" s="55" t="s">
        <v>1324</v>
      </c>
      <c r="Q95" s="55" t="s">
        <v>75</v>
      </c>
      <c r="R95" s="55" t="s">
        <v>1325</v>
      </c>
      <c r="S95" s="244" t="s">
        <v>60</v>
      </c>
      <c r="T95" s="244" t="s">
        <v>1326</v>
      </c>
      <c r="U95" s="248">
        <v>1</v>
      </c>
      <c r="V95" s="199">
        <v>0.17</v>
      </c>
      <c r="W95" s="206">
        <v>1</v>
      </c>
      <c r="X95" s="206">
        <v>1</v>
      </c>
      <c r="Y95" s="207">
        <v>1</v>
      </c>
      <c r="Z95" s="206">
        <v>1</v>
      </c>
      <c r="AA95" s="214">
        <v>1</v>
      </c>
      <c r="AB95" s="200" t="s">
        <v>1327</v>
      </c>
      <c r="AC95" s="81" t="s">
        <v>1293</v>
      </c>
      <c r="AD95" s="81" t="s">
        <v>1293</v>
      </c>
      <c r="AE95" s="81" t="s">
        <v>278</v>
      </c>
      <c r="AF95" s="200" t="s">
        <v>1328</v>
      </c>
      <c r="AG95" s="206">
        <v>1</v>
      </c>
      <c r="AH95" s="189" t="s">
        <v>1329</v>
      </c>
      <c r="AI95" s="81" t="s">
        <v>1307</v>
      </c>
      <c r="AJ95" s="81" t="s">
        <v>950</v>
      </c>
      <c r="AK95" s="81" t="s">
        <v>278</v>
      </c>
      <c r="AL95" s="81" t="s">
        <v>1330</v>
      </c>
      <c r="AM95" s="215">
        <v>1</v>
      </c>
      <c r="AN95" s="271" t="s">
        <v>1331</v>
      </c>
      <c r="AO95" s="81" t="s">
        <v>1332</v>
      </c>
      <c r="AP95" s="81" t="s">
        <v>1293</v>
      </c>
      <c r="AQ95" s="81" t="s">
        <v>278</v>
      </c>
      <c r="AR95" s="81" t="s">
        <v>1333</v>
      </c>
      <c r="AS95" s="81"/>
      <c r="AT95" s="81"/>
      <c r="AU95" s="81"/>
      <c r="AV95" s="81"/>
      <c r="AW95" s="81"/>
      <c r="AX95" s="81"/>
      <c r="AY95" s="110">
        <f t="shared" si="19"/>
        <v>1</v>
      </c>
      <c r="AZ95" s="265" t="str">
        <f>+IF(AY95="NO PROGRAMADA","NO PROGRAMADA",IF(AY95=100%,INTRODUCCION!$J$10,IF(AND(AY95&lt;100%,AY95&gt;=90%),INTRODUCCION!$J$11,IF(AND(AY95&lt;90%,AY95&gt;=70%),INTRODUCCION!$J$12,IF(AY95&lt;=69%,INTRODUCCION!$J$13,IF(AY95&gt;100%,INTRODUCCION!$J$14))))))</f>
        <v>Ejecución Óptima</v>
      </c>
      <c r="BA95" s="83">
        <f t="shared" si="20"/>
        <v>1</v>
      </c>
      <c r="BB95" s="28"/>
    </row>
    <row r="96" spans="1:54" ht="185.25" x14ac:dyDescent="0.25">
      <c r="A96" s="81">
        <v>90</v>
      </c>
      <c r="B96" s="55" t="s">
        <v>70</v>
      </c>
      <c r="C96" s="202" t="s">
        <v>1087</v>
      </c>
      <c r="D96" s="55" t="s">
        <v>22</v>
      </c>
      <c r="E96" s="55" t="s">
        <v>26</v>
      </c>
      <c r="F96" s="55" t="s">
        <v>194</v>
      </c>
      <c r="G96" s="55" t="s">
        <v>172</v>
      </c>
      <c r="H96" s="55" t="s">
        <v>155</v>
      </c>
      <c r="I96" s="55" t="s">
        <v>172</v>
      </c>
      <c r="J96" s="55" t="s">
        <v>132</v>
      </c>
      <c r="K96" s="240" t="s">
        <v>1334</v>
      </c>
      <c r="L96" s="200">
        <v>89</v>
      </c>
      <c r="M96" s="55" t="s">
        <v>1335</v>
      </c>
      <c r="N96" s="55" t="s">
        <v>1336</v>
      </c>
      <c r="O96" s="208">
        <v>1</v>
      </c>
      <c r="P96" s="55" t="s">
        <v>1337</v>
      </c>
      <c r="Q96" s="55" t="s">
        <v>75</v>
      </c>
      <c r="R96" s="55" t="s">
        <v>1325</v>
      </c>
      <c r="S96" s="244" t="s">
        <v>60</v>
      </c>
      <c r="T96" s="244" t="s">
        <v>1338</v>
      </c>
      <c r="U96" s="248">
        <v>1</v>
      </c>
      <c r="V96" s="199">
        <v>0.16</v>
      </c>
      <c r="W96" s="206">
        <v>1</v>
      </c>
      <c r="X96" s="206">
        <v>1</v>
      </c>
      <c r="Y96" s="207">
        <v>1</v>
      </c>
      <c r="Z96" s="206">
        <v>1</v>
      </c>
      <c r="AA96" s="214" t="s">
        <v>172</v>
      </c>
      <c r="AB96" s="200" t="s">
        <v>1339</v>
      </c>
      <c r="AC96" s="81" t="s">
        <v>1340</v>
      </c>
      <c r="AD96" s="81" t="s">
        <v>1341</v>
      </c>
      <c r="AE96" s="81" t="s">
        <v>278</v>
      </c>
      <c r="AF96" s="81" t="s">
        <v>1342</v>
      </c>
      <c r="AG96" s="206">
        <v>0.9</v>
      </c>
      <c r="AH96" s="180" t="s">
        <v>1343</v>
      </c>
      <c r="AI96" s="81" t="s">
        <v>1344</v>
      </c>
      <c r="AJ96" s="81" t="s">
        <v>950</v>
      </c>
      <c r="AK96" s="81" t="s">
        <v>278</v>
      </c>
      <c r="AL96" s="81" t="s">
        <v>1345</v>
      </c>
      <c r="AM96" s="215">
        <v>1</v>
      </c>
      <c r="AN96" s="271" t="s">
        <v>1346</v>
      </c>
      <c r="AO96" s="81" t="s">
        <v>421</v>
      </c>
      <c r="AP96" s="81" t="s">
        <v>1293</v>
      </c>
      <c r="AQ96" s="81" t="s">
        <v>278</v>
      </c>
      <c r="AR96" s="81" t="s">
        <v>1347</v>
      </c>
      <c r="AS96" s="81"/>
      <c r="AT96" s="81"/>
      <c r="AU96" s="81"/>
      <c r="AV96" s="81"/>
      <c r="AW96" s="81"/>
      <c r="AX96" s="81"/>
      <c r="AY96" s="110">
        <f t="shared" si="19"/>
        <v>1</v>
      </c>
      <c r="AZ96" s="265" t="str">
        <f>+IF(AY96="NO PROGRAMADA","NO PROGRAMADA",IF(AY96=100%,INTRODUCCION!$J$10,IF(AND(AY96&lt;100%,AY96&gt;=90%),INTRODUCCION!$J$11,IF(AND(AY96&lt;90%,AY96&gt;=70%),INTRODUCCION!$J$12,IF(AY96&lt;=69%,INTRODUCCION!$J$13,IF(AY96&gt;100%,INTRODUCCION!$J$14))))))</f>
        <v>Ejecución Óptima</v>
      </c>
      <c r="BA96" s="83">
        <f t="shared" si="20"/>
        <v>1</v>
      </c>
      <c r="BB96" s="28"/>
    </row>
    <row r="97" spans="1:54" ht="190.15" customHeight="1" x14ac:dyDescent="0.25">
      <c r="A97" s="81">
        <v>91</v>
      </c>
      <c r="B97" s="55" t="s">
        <v>70</v>
      </c>
      <c r="C97" s="202" t="s">
        <v>1087</v>
      </c>
      <c r="D97" s="55" t="s">
        <v>22</v>
      </c>
      <c r="E97" s="55" t="s">
        <v>26</v>
      </c>
      <c r="F97" s="55" t="s">
        <v>194</v>
      </c>
      <c r="G97" s="55" t="s">
        <v>172</v>
      </c>
      <c r="H97" s="55" t="s">
        <v>155</v>
      </c>
      <c r="I97" s="55" t="s">
        <v>172</v>
      </c>
      <c r="J97" s="55" t="s">
        <v>132</v>
      </c>
      <c r="K97" s="240" t="s">
        <v>1348</v>
      </c>
      <c r="L97" s="200">
        <v>90</v>
      </c>
      <c r="M97" s="55" t="s">
        <v>1349</v>
      </c>
      <c r="N97" s="161" t="s">
        <v>1350</v>
      </c>
      <c r="O97" s="208">
        <v>1</v>
      </c>
      <c r="P97" s="55" t="s">
        <v>1351</v>
      </c>
      <c r="Q97" s="55" t="s">
        <v>75</v>
      </c>
      <c r="R97" s="55" t="s">
        <v>1325</v>
      </c>
      <c r="S97" s="244" t="s">
        <v>60</v>
      </c>
      <c r="T97" s="244" t="s">
        <v>1352</v>
      </c>
      <c r="U97" s="248">
        <v>1</v>
      </c>
      <c r="V97" s="199">
        <v>0.16</v>
      </c>
      <c r="W97" s="206">
        <v>1</v>
      </c>
      <c r="X97" s="206">
        <v>1</v>
      </c>
      <c r="Y97" s="207">
        <v>1</v>
      </c>
      <c r="Z97" s="206">
        <v>1</v>
      </c>
      <c r="AA97" s="214">
        <v>1</v>
      </c>
      <c r="AB97" s="200" t="s">
        <v>1353</v>
      </c>
      <c r="AC97" s="81"/>
      <c r="AD97" s="81" t="s">
        <v>1293</v>
      </c>
      <c r="AE97" s="81" t="s">
        <v>278</v>
      </c>
      <c r="AF97" s="81" t="s">
        <v>1354</v>
      </c>
      <c r="AG97" s="206">
        <v>1</v>
      </c>
      <c r="AH97" s="189" t="s">
        <v>1355</v>
      </c>
      <c r="AI97" s="81" t="s">
        <v>1356</v>
      </c>
      <c r="AJ97" s="81"/>
      <c r="AK97" s="81" t="s">
        <v>278</v>
      </c>
      <c r="AL97" s="81" t="s">
        <v>1357</v>
      </c>
      <c r="AM97" s="215">
        <v>1</v>
      </c>
      <c r="AN97" s="271" t="s">
        <v>1358</v>
      </c>
      <c r="AO97" s="81" t="s">
        <v>421</v>
      </c>
      <c r="AP97" s="81" t="s">
        <v>1293</v>
      </c>
      <c r="AQ97" s="81" t="s">
        <v>278</v>
      </c>
      <c r="AR97" s="81" t="s">
        <v>1359</v>
      </c>
      <c r="AS97" s="81"/>
      <c r="AT97" s="81"/>
      <c r="AU97" s="81"/>
      <c r="AV97" s="81"/>
      <c r="AW97" s="81"/>
      <c r="AX97" s="81"/>
      <c r="AY97" s="110">
        <f t="shared" si="19"/>
        <v>1</v>
      </c>
      <c r="AZ97" s="265" t="str">
        <f>+IF(AY97="NO PROGRAMADA","NO PROGRAMADA",IF(AY97=100%,INTRODUCCION!$J$10,IF(AND(AY97&lt;100%,AY97&gt;=90%),INTRODUCCION!$J$11,IF(AND(AY97&lt;90%,AY97&gt;=70%),INTRODUCCION!$J$12,IF(AY97&lt;=69%,INTRODUCCION!$J$13,IF(AY97&gt;100%,INTRODUCCION!$J$14))))))</f>
        <v>Ejecución Óptima</v>
      </c>
      <c r="BA97" s="83">
        <f t="shared" si="20"/>
        <v>1</v>
      </c>
      <c r="BB97" s="28"/>
    </row>
    <row r="98" spans="1:54" ht="151.5" customHeight="1" x14ac:dyDescent="0.25">
      <c r="A98" s="81">
        <v>92</v>
      </c>
      <c r="B98" s="55" t="s">
        <v>70</v>
      </c>
      <c r="C98" s="202" t="s">
        <v>1087</v>
      </c>
      <c r="D98" s="55" t="s">
        <v>22</v>
      </c>
      <c r="E98" s="55" t="s">
        <v>27</v>
      </c>
      <c r="F98" s="55" t="s">
        <v>188</v>
      </c>
      <c r="G98" s="55" t="s">
        <v>172</v>
      </c>
      <c r="H98" s="55" t="s">
        <v>116</v>
      </c>
      <c r="I98" s="55" t="s">
        <v>172</v>
      </c>
      <c r="J98" s="55" t="s">
        <v>132</v>
      </c>
      <c r="K98" s="240" t="s">
        <v>1360</v>
      </c>
      <c r="L98" s="200">
        <v>91</v>
      </c>
      <c r="M98" s="55" t="s">
        <v>1289</v>
      </c>
      <c r="N98" s="55" t="s">
        <v>1361</v>
      </c>
      <c r="O98" s="55">
        <v>2</v>
      </c>
      <c r="P98" s="55" t="s">
        <v>1362</v>
      </c>
      <c r="Q98" s="55" t="s">
        <v>58</v>
      </c>
      <c r="R98" s="55" t="s">
        <v>59</v>
      </c>
      <c r="S98" s="244" t="s">
        <v>60</v>
      </c>
      <c r="T98" s="244" t="s">
        <v>1363</v>
      </c>
      <c r="U98" s="244">
        <v>0</v>
      </c>
      <c r="V98" s="208">
        <v>0.5</v>
      </c>
      <c r="W98" s="161">
        <v>0</v>
      </c>
      <c r="X98" s="161">
        <v>1</v>
      </c>
      <c r="Y98" s="217">
        <v>0</v>
      </c>
      <c r="Z98" s="161">
        <v>2</v>
      </c>
      <c r="AA98" s="81"/>
      <c r="AB98" s="81"/>
      <c r="AC98" s="81"/>
      <c r="AD98" s="81"/>
      <c r="AE98" s="81" t="s">
        <v>172</v>
      </c>
      <c r="AF98" s="81" t="s">
        <v>1316</v>
      </c>
      <c r="AG98" s="161">
        <v>2</v>
      </c>
      <c r="AH98" s="189" t="s">
        <v>1364</v>
      </c>
      <c r="AI98" s="81" t="s">
        <v>276</v>
      </c>
      <c r="AJ98" s="81" t="s">
        <v>172</v>
      </c>
      <c r="AK98" s="178" t="s">
        <v>278</v>
      </c>
      <c r="AL98" s="81" t="s">
        <v>1365</v>
      </c>
      <c r="AM98" s="363" t="s">
        <v>294</v>
      </c>
      <c r="AN98" s="271"/>
      <c r="AO98" s="81"/>
      <c r="AP98" s="81"/>
      <c r="AQ98" s="81" t="s">
        <v>294</v>
      </c>
      <c r="AR98" s="81" t="s">
        <v>1320</v>
      </c>
      <c r="AS98" s="81"/>
      <c r="AT98" s="81"/>
      <c r="AU98" s="81"/>
      <c r="AV98" s="81"/>
      <c r="AW98" s="81"/>
      <c r="AX98" s="81"/>
      <c r="AY98" s="110" t="str">
        <f t="shared" si="19"/>
        <v>NO PROGRAMADA</v>
      </c>
      <c r="AZ98" s="265" t="str">
        <f>+IF(AY98="NO PROGRAMADA","NO PROGRAMADA",IF(AY98=100%,INTRODUCCION!$J$10,IF(AND(AY98&lt;100%,AY98&gt;=90%),INTRODUCCION!$J$11,IF(AND(AY98&lt;90%,AY98&gt;=70%),INTRODUCCION!$J$12,IF(AY98&lt;=69%,INTRODUCCION!$J$13,IF(AY98&gt;100%,INTRODUCCION!$J$14))))))</f>
        <v>NO PROGRAMADA</v>
      </c>
      <c r="BA98" s="83" t="str">
        <f t="shared" si="20"/>
        <v>NO PROGRAMADA</v>
      </c>
      <c r="BB98" s="28"/>
    </row>
    <row r="99" spans="1:54" ht="185.25" x14ac:dyDescent="0.25">
      <c r="A99" s="81">
        <v>93</v>
      </c>
      <c r="B99" s="55" t="s">
        <v>70</v>
      </c>
      <c r="C99" s="202" t="s">
        <v>1087</v>
      </c>
      <c r="D99" s="55" t="s">
        <v>22</v>
      </c>
      <c r="E99" s="55" t="s">
        <v>27</v>
      </c>
      <c r="F99" s="55" t="s">
        <v>188</v>
      </c>
      <c r="G99" s="55" t="s">
        <v>172</v>
      </c>
      <c r="H99" s="55" t="s">
        <v>116</v>
      </c>
      <c r="I99" s="55" t="s">
        <v>172</v>
      </c>
      <c r="J99" s="55" t="s">
        <v>132</v>
      </c>
      <c r="K99" s="240" t="s">
        <v>1366</v>
      </c>
      <c r="L99" s="200">
        <v>92</v>
      </c>
      <c r="M99" s="55" t="s">
        <v>1367</v>
      </c>
      <c r="N99" s="55" t="s">
        <v>1368</v>
      </c>
      <c r="O99" s="55">
        <v>52</v>
      </c>
      <c r="P99" s="55" t="s">
        <v>1302</v>
      </c>
      <c r="Q99" s="55" t="s">
        <v>58</v>
      </c>
      <c r="R99" s="55" t="s">
        <v>59</v>
      </c>
      <c r="S99" s="244" t="s">
        <v>60</v>
      </c>
      <c r="T99" s="244" t="s">
        <v>1369</v>
      </c>
      <c r="U99" s="244">
        <v>52</v>
      </c>
      <c r="V99" s="208">
        <v>0.5</v>
      </c>
      <c r="W99" s="161">
        <v>12</v>
      </c>
      <c r="X99" s="161">
        <v>25</v>
      </c>
      <c r="Y99" s="217">
        <v>38</v>
      </c>
      <c r="Z99" s="161">
        <v>52</v>
      </c>
      <c r="AA99" s="81">
        <v>12</v>
      </c>
      <c r="AB99" s="81" t="s">
        <v>1370</v>
      </c>
      <c r="AC99" s="81" t="s">
        <v>276</v>
      </c>
      <c r="AD99" s="81" t="s">
        <v>172</v>
      </c>
      <c r="AE99" s="81" t="s">
        <v>278</v>
      </c>
      <c r="AF99" s="200" t="s">
        <v>1371</v>
      </c>
      <c r="AG99" s="161">
        <v>25</v>
      </c>
      <c r="AH99" s="189" t="s">
        <v>1372</v>
      </c>
      <c r="AI99" s="81" t="s">
        <v>276</v>
      </c>
      <c r="AJ99" s="81" t="s">
        <v>172</v>
      </c>
      <c r="AK99" s="81" t="s">
        <v>278</v>
      </c>
      <c r="AL99" s="81" t="s">
        <v>1373</v>
      </c>
      <c r="AM99" s="218">
        <v>38</v>
      </c>
      <c r="AN99" s="267" t="s">
        <v>1374</v>
      </c>
      <c r="AO99" s="81" t="s">
        <v>276</v>
      </c>
      <c r="AP99" s="81" t="s">
        <v>172</v>
      </c>
      <c r="AQ99" s="81" t="s">
        <v>278</v>
      </c>
      <c r="AR99" s="81" t="s">
        <v>1375</v>
      </c>
      <c r="AS99" s="81"/>
      <c r="AT99" s="81"/>
      <c r="AU99" s="81"/>
      <c r="AV99" s="81"/>
      <c r="AW99" s="81"/>
      <c r="AX99" s="81"/>
      <c r="AY99" s="110">
        <f t="shared" si="19"/>
        <v>1</v>
      </c>
      <c r="AZ99" s="265" t="str">
        <f>+IF(AY99="NO PROGRAMADA","NO PROGRAMADA",IF(AY99=100%,INTRODUCCION!$J$10,IF(AND(AY99&lt;100%,AY99&gt;=90%),INTRODUCCION!$J$11,IF(AND(AY99&lt;90%,AY99&gt;=70%),INTRODUCCION!$J$12,IF(AY99&lt;=69%,INTRODUCCION!$J$13,IF(AY99&gt;100%,INTRODUCCION!$J$14))))))</f>
        <v>Ejecución Óptima</v>
      </c>
      <c r="BA99" s="83">
        <f t="shared" si="20"/>
        <v>1</v>
      </c>
      <c r="BB99" s="28"/>
    </row>
    <row r="100" spans="1:54" x14ac:dyDescent="0.25">
      <c r="W100" s="75"/>
      <c r="AA100" s="75"/>
      <c r="AB100" s="75"/>
      <c r="AC100" s="75"/>
      <c r="AD100" s="75"/>
      <c r="AE100" s="75"/>
      <c r="AF100" s="75"/>
      <c r="AH100" s="324"/>
      <c r="AI100" s="75"/>
      <c r="AJ100" s="75"/>
      <c r="AK100" s="75"/>
      <c r="AL100" s="75"/>
      <c r="AM100" s="75"/>
      <c r="AN100" s="351"/>
      <c r="AO100" s="75"/>
      <c r="AP100" s="75"/>
      <c r="AQ100" s="75"/>
      <c r="AR100" s="351"/>
      <c r="AS100" s="75"/>
      <c r="AT100" s="75"/>
      <c r="AU100" s="75"/>
      <c r="AV100" s="75"/>
      <c r="AW100" s="75"/>
      <c r="AX100" s="75"/>
      <c r="AY100" s="69"/>
      <c r="AZ100" s="69"/>
      <c r="BA100" s="69"/>
      <c r="BB100" s="62"/>
    </row>
    <row r="101" spans="1:54" ht="57.75" customHeight="1" x14ac:dyDescent="0.25">
      <c r="W101" s="75"/>
      <c r="AA101" s="75"/>
      <c r="AB101" s="75"/>
      <c r="AC101" s="75"/>
      <c r="AD101" s="75"/>
      <c r="AE101" s="75"/>
      <c r="AF101" s="75"/>
      <c r="AH101" s="324"/>
      <c r="AI101" s="75"/>
      <c r="AJ101" s="75"/>
      <c r="AK101" s="75"/>
      <c r="AL101" s="75"/>
      <c r="AM101" s="75"/>
      <c r="AN101" s="351"/>
      <c r="AO101" s="75"/>
      <c r="AP101" s="75"/>
      <c r="AQ101" s="75"/>
      <c r="AR101" s="351"/>
      <c r="AS101" s="75"/>
      <c r="AT101" s="75"/>
      <c r="AU101" s="75"/>
      <c r="AV101" s="75"/>
      <c r="AW101" s="75"/>
      <c r="AX101" s="75"/>
      <c r="AY101" s="69"/>
      <c r="AZ101" s="69"/>
      <c r="BA101" s="69"/>
      <c r="BB101" s="62"/>
    </row>
    <row r="102" spans="1:54" x14ac:dyDescent="0.25">
      <c r="W102" s="75"/>
      <c r="AA102" s="75"/>
      <c r="AB102" s="75"/>
      <c r="AC102" s="75"/>
      <c r="AD102" s="75"/>
      <c r="AE102" s="75"/>
      <c r="AF102" s="75"/>
      <c r="AH102" s="324"/>
      <c r="AI102" s="75"/>
      <c r="AJ102" s="75"/>
      <c r="AK102" s="75"/>
      <c r="AL102" s="75"/>
      <c r="AM102" s="75"/>
      <c r="AN102" s="351"/>
      <c r="AO102" s="75"/>
      <c r="AP102" s="75"/>
      <c r="AQ102" s="75"/>
      <c r="AR102" s="351"/>
      <c r="AS102" s="75"/>
      <c r="AT102" s="75"/>
      <c r="AU102" s="75"/>
      <c r="AV102" s="75"/>
      <c r="AW102" s="75"/>
      <c r="AX102" s="75"/>
      <c r="AY102" s="69"/>
      <c r="AZ102" s="69"/>
      <c r="BA102" s="69"/>
      <c r="BB102" s="62"/>
    </row>
    <row r="103" spans="1:54" x14ac:dyDescent="0.25">
      <c r="W103" s="75"/>
      <c r="AA103" s="75"/>
      <c r="AB103" s="75"/>
      <c r="AC103" s="75"/>
      <c r="AD103" s="75"/>
      <c r="AE103" s="75"/>
      <c r="AF103" s="75"/>
      <c r="AH103" s="324"/>
      <c r="AI103" s="75"/>
      <c r="AJ103" s="75"/>
      <c r="AK103" s="75"/>
      <c r="AL103" s="75"/>
      <c r="AM103" s="75"/>
      <c r="AN103" s="351"/>
      <c r="AO103" s="75"/>
      <c r="AP103" s="75"/>
      <c r="AQ103" s="75"/>
      <c r="AR103" s="351"/>
      <c r="AS103" s="75"/>
      <c r="AT103" s="75"/>
      <c r="AU103" s="75"/>
      <c r="AV103" s="75"/>
      <c r="AW103" s="75"/>
      <c r="AX103" s="75"/>
      <c r="AY103" s="69"/>
      <c r="AZ103" s="69"/>
      <c r="BA103" s="69"/>
      <c r="BB103" s="62"/>
    </row>
    <row r="104" spans="1:54" x14ac:dyDescent="0.25">
      <c r="W104" s="75"/>
      <c r="AA104" s="75"/>
      <c r="AB104" s="75"/>
      <c r="AC104" s="75"/>
      <c r="AD104" s="75"/>
      <c r="AE104" s="75"/>
      <c r="AF104" s="75"/>
      <c r="AH104" s="324"/>
      <c r="AI104" s="75"/>
      <c r="AJ104" s="75"/>
      <c r="AK104" s="75"/>
      <c r="AL104" s="75"/>
      <c r="AM104" s="75"/>
      <c r="AN104" s="351"/>
      <c r="AO104" s="75"/>
      <c r="AP104" s="75"/>
      <c r="AQ104" s="75"/>
      <c r="AR104" s="351"/>
      <c r="AS104" s="75"/>
      <c r="AT104" s="75"/>
      <c r="AU104" s="75"/>
      <c r="AV104" s="75"/>
      <c r="AW104" s="75"/>
      <c r="AX104" s="75"/>
      <c r="AY104" s="69"/>
      <c r="AZ104" s="69"/>
      <c r="BA104" s="69"/>
      <c r="BB104" s="62"/>
    </row>
    <row r="105" spans="1:54" x14ac:dyDescent="0.25">
      <c r="W105" s="75"/>
      <c r="AA105" s="75"/>
      <c r="AB105" s="75"/>
      <c r="AC105" s="75"/>
      <c r="AD105" s="75"/>
      <c r="AE105" s="75"/>
      <c r="AF105" s="75"/>
      <c r="AH105" s="324"/>
      <c r="AI105" s="75"/>
      <c r="AJ105" s="75"/>
      <c r="AK105" s="75"/>
      <c r="AL105" s="75"/>
      <c r="AM105" s="75"/>
      <c r="AN105" s="351"/>
      <c r="AO105" s="75"/>
      <c r="AP105" s="75"/>
      <c r="AQ105" s="75"/>
      <c r="AR105" s="351"/>
      <c r="AS105" s="75"/>
      <c r="AT105" s="75"/>
      <c r="AU105" s="75"/>
      <c r="AV105" s="75"/>
      <c r="AW105" s="75"/>
      <c r="AX105" s="75"/>
      <c r="AY105" s="69"/>
      <c r="AZ105" s="69"/>
      <c r="BA105" s="69"/>
      <c r="BB105" s="62"/>
    </row>
    <row r="106" spans="1:54" x14ac:dyDescent="0.25">
      <c r="AA106" s="75"/>
      <c r="AB106" s="75"/>
      <c r="AC106" s="75"/>
      <c r="AD106" s="75"/>
      <c r="AE106" s="75"/>
      <c r="AF106" s="75"/>
      <c r="AH106" s="324"/>
      <c r="AI106" s="75"/>
      <c r="AJ106" s="75"/>
      <c r="AK106" s="75"/>
      <c r="AL106" s="75"/>
      <c r="AM106" s="75"/>
      <c r="AN106" s="351"/>
      <c r="AO106" s="75"/>
      <c r="AP106" s="75"/>
      <c r="AQ106" s="75"/>
      <c r="AR106" s="351"/>
      <c r="AS106" s="75"/>
      <c r="AT106" s="75"/>
      <c r="AU106" s="75"/>
      <c r="AV106" s="75"/>
      <c r="AW106" s="75"/>
      <c r="AX106" s="75"/>
      <c r="AY106" s="69"/>
      <c r="AZ106" s="69"/>
      <c r="BA106" s="69"/>
      <c r="BB106" s="62"/>
    </row>
    <row r="107" spans="1:54" x14ac:dyDescent="0.25">
      <c r="AA107" s="75"/>
      <c r="AB107" s="75"/>
      <c r="AC107" s="75"/>
      <c r="AD107" s="75"/>
      <c r="AE107" s="75"/>
      <c r="AF107" s="75"/>
      <c r="AH107" s="324"/>
      <c r="AI107" s="75"/>
      <c r="AJ107" s="75"/>
      <c r="AK107" s="75"/>
      <c r="AL107" s="75"/>
      <c r="AM107" s="75"/>
      <c r="AN107" s="351"/>
      <c r="AO107" s="75"/>
      <c r="AP107" s="75"/>
      <c r="AQ107" s="75"/>
      <c r="AR107" s="351"/>
      <c r="AS107" s="75"/>
      <c r="AT107" s="75"/>
      <c r="AU107" s="75"/>
      <c r="AV107" s="75"/>
      <c r="AW107" s="75"/>
      <c r="AX107" s="75"/>
      <c r="AY107" s="69"/>
      <c r="AZ107" s="69"/>
      <c r="BA107" s="69"/>
      <c r="BB107" s="62"/>
    </row>
    <row r="108" spans="1:54" x14ac:dyDescent="0.25">
      <c r="AA108" s="75"/>
      <c r="AB108" s="75"/>
      <c r="AC108" s="75"/>
      <c r="AD108" s="75"/>
      <c r="AE108" s="75"/>
      <c r="AF108" s="75"/>
      <c r="AH108" s="324"/>
      <c r="AI108" s="75"/>
      <c r="AJ108" s="75"/>
      <c r="AK108" s="75"/>
      <c r="AL108" s="75"/>
      <c r="AM108" s="75"/>
      <c r="AN108" s="351"/>
      <c r="AO108" s="75"/>
      <c r="AP108" s="75"/>
      <c r="AQ108" s="75"/>
      <c r="AR108" s="351"/>
      <c r="AS108" s="75"/>
      <c r="AT108" s="75"/>
      <c r="AU108" s="75"/>
      <c r="AV108" s="75"/>
      <c r="AW108" s="75"/>
      <c r="AX108" s="75"/>
      <c r="AY108" s="69"/>
      <c r="AZ108" s="69"/>
      <c r="BA108" s="69"/>
      <c r="BB108" s="62"/>
    </row>
    <row r="109" spans="1:54" x14ac:dyDescent="0.25">
      <c r="AA109" s="75"/>
      <c r="AB109" s="75"/>
      <c r="AC109" s="75"/>
      <c r="AD109" s="75"/>
      <c r="AE109" s="75"/>
      <c r="AF109" s="75"/>
      <c r="AH109" s="324"/>
      <c r="AI109" s="75"/>
      <c r="AJ109" s="75"/>
      <c r="AK109" s="75"/>
      <c r="AL109" s="75"/>
      <c r="AM109" s="75"/>
      <c r="AN109" s="351"/>
      <c r="AO109" s="75"/>
      <c r="AP109" s="75"/>
      <c r="AQ109" s="75"/>
      <c r="AR109" s="351"/>
      <c r="AS109" s="75"/>
      <c r="AT109" s="75"/>
      <c r="AU109" s="75"/>
      <c r="AV109" s="75"/>
      <c r="AW109" s="75"/>
      <c r="AX109" s="75"/>
      <c r="AY109" s="69"/>
      <c r="AZ109" s="69"/>
      <c r="BA109" s="69"/>
      <c r="BB109" s="62"/>
    </row>
    <row r="110" spans="1:54" x14ac:dyDescent="0.25">
      <c r="AA110" s="75"/>
      <c r="AB110" s="75"/>
      <c r="AC110" s="75"/>
      <c r="AD110" s="75"/>
      <c r="AE110" s="75"/>
      <c r="AF110" s="75"/>
      <c r="AH110" s="324"/>
      <c r="AI110" s="75"/>
      <c r="AJ110" s="75"/>
      <c r="AK110" s="75"/>
      <c r="AL110" s="75"/>
      <c r="AM110" s="75"/>
      <c r="AN110" s="351"/>
      <c r="AO110" s="75"/>
      <c r="AP110" s="75"/>
      <c r="AQ110" s="75"/>
      <c r="AR110" s="351"/>
      <c r="AS110" s="75"/>
      <c r="AT110" s="75"/>
      <c r="AU110" s="75"/>
      <c r="AV110" s="75"/>
      <c r="AW110" s="75"/>
      <c r="AX110" s="75"/>
      <c r="AY110" s="69"/>
      <c r="AZ110" s="69"/>
      <c r="BA110" s="69"/>
      <c r="BB110" s="62"/>
    </row>
    <row r="111" spans="1:54" x14ac:dyDescent="0.25">
      <c r="AA111" s="75"/>
      <c r="AB111" s="75"/>
      <c r="AC111" s="75"/>
      <c r="AD111" s="75"/>
      <c r="AE111" s="75"/>
      <c r="AF111" s="75"/>
      <c r="AH111" s="324"/>
      <c r="AI111" s="75"/>
      <c r="AJ111" s="75"/>
      <c r="AK111" s="75"/>
      <c r="AL111" s="75"/>
      <c r="AM111" s="75"/>
      <c r="AN111" s="351"/>
      <c r="AO111" s="75"/>
      <c r="AP111" s="75"/>
      <c r="AQ111" s="75"/>
      <c r="AR111" s="351"/>
      <c r="AS111" s="75"/>
      <c r="AT111" s="75"/>
      <c r="AU111" s="75"/>
      <c r="AV111" s="75"/>
      <c r="AW111" s="75"/>
      <c r="AX111" s="75"/>
      <c r="AY111" s="69"/>
      <c r="AZ111" s="69"/>
      <c r="BA111" s="69"/>
      <c r="BB111" s="62"/>
    </row>
    <row r="112" spans="1:54" x14ac:dyDescent="0.25">
      <c r="AA112" s="75"/>
      <c r="AB112" s="75"/>
      <c r="AC112" s="75"/>
      <c r="AD112" s="75"/>
      <c r="AE112" s="75"/>
      <c r="AF112" s="75"/>
      <c r="AH112" s="324"/>
      <c r="AI112" s="75"/>
      <c r="AJ112" s="75"/>
      <c r="AK112" s="75"/>
      <c r="AL112" s="75"/>
      <c r="AM112" s="75"/>
      <c r="AN112" s="351"/>
      <c r="AO112" s="75"/>
      <c r="AP112" s="75"/>
      <c r="AQ112" s="75"/>
      <c r="AR112" s="351"/>
      <c r="AS112" s="75"/>
      <c r="AT112" s="75"/>
      <c r="AU112" s="75"/>
      <c r="AV112" s="75"/>
      <c r="AW112" s="75"/>
      <c r="AX112" s="75"/>
      <c r="AY112" s="69"/>
      <c r="AZ112" s="69"/>
      <c r="BA112" s="69"/>
      <c r="BB112" s="62"/>
    </row>
    <row r="113" spans="51:53" x14ac:dyDescent="0.25">
      <c r="AY113" s="69"/>
      <c r="AZ113" s="69"/>
      <c r="BA113" s="69"/>
    </row>
    <row r="114" spans="51:53" x14ac:dyDescent="0.25">
      <c r="AY114" s="69"/>
      <c r="AZ114" s="69"/>
      <c r="BA114" s="69"/>
    </row>
    <row r="115" spans="51:53" x14ac:dyDescent="0.25">
      <c r="AY115" s="69"/>
      <c r="AZ115" s="69"/>
      <c r="BA115" s="69"/>
    </row>
    <row r="116" spans="51:53" x14ac:dyDescent="0.25">
      <c r="AY116" s="69"/>
      <c r="AZ116" s="69"/>
      <c r="BA116" s="69"/>
    </row>
    <row r="117" spans="51:53" x14ac:dyDescent="0.25">
      <c r="AY117" s="69"/>
      <c r="AZ117" s="69"/>
      <c r="BA117" s="69"/>
    </row>
    <row r="118" spans="51:53" x14ac:dyDescent="0.25">
      <c r="AY118" s="69"/>
      <c r="AZ118" s="69"/>
      <c r="BA118" s="69"/>
    </row>
    <row r="119" spans="51:53" x14ac:dyDescent="0.25">
      <c r="AY119" s="69"/>
      <c r="AZ119" s="69"/>
      <c r="BA119" s="69"/>
    </row>
    <row r="120" spans="51:53" x14ac:dyDescent="0.25">
      <c r="AY120" s="69"/>
      <c r="AZ120" s="69"/>
      <c r="BA120" s="69"/>
    </row>
    <row r="121" spans="51:53" x14ac:dyDescent="0.25">
      <c r="AY121" s="69"/>
      <c r="AZ121" s="69"/>
      <c r="BA121" s="69"/>
    </row>
    <row r="122" spans="51:53" x14ac:dyDescent="0.25">
      <c r="AY122" s="69"/>
      <c r="AZ122" s="69"/>
      <c r="BA122" s="69"/>
    </row>
    <row r="123" spans="51:53" x14ac:dyDescent="0.25">
      <c r="AY123" s="69"/>
      <c r="AZ123" s="69"/>
      <c r="BA123" s="69"/>
    </row>
    <row r="124" spans="51:53" x14ac:dyDescent="0.25">
      <c r="AY124" s="69"/>
      <c r="AZ124" s="69"/>
      <c r="BA124" s="69"/>
    </row>
    <row r="125" spans="51:53" x14ac:dyDescent="0.25">
      <c r="AY125" s="69"/>
      <c r="AZ125" s="69"/>
      <c r="BA125" s="69"/>
    </row>
    <row r="126" spans="51:53" x14ac:dyDescent="0.25">
      <c r="AY126" s="69"/>
      <c r="AZ126" s="69"/>
      <c r="BA126" s="69"/>
    </row>
    <row r="127" spans="51:53" x14ac:dyDescent="0.25">
      <c r="AY127" s="69"/>
      <c r="AZ127" s="69"/>
      <c r="BA127" s="69"/>
    </row>
    <row r="128" spans="51:53" x14ac:dyDescent="0.25">
      <c r="AY128" s="69"/>
      <c r="AZ128" s="69"/>
      <c r="BA128" s="69"/>
    </row>
    <row r="129" spans="51:53" x14ac:dyDescent="0.25">
      <c r="AY129" s="69"/>
      <c r="AZ129" s="69"/>
      <c r="BA129" s="69"/>
    </row>
    <row r="130" spans="51:53" x14ac:dyDescent="0.25">
      <c r="AY130" s="69"/>
      <c r="AZ130" s="69"/>
      <c r="BA130" s="69"/>
    </row>
    <row r="131" spans="51:53" x14ac:dyDescent="0.25">
      <c r="AY131" s="69"/>
      <c r="AZ131" s="69"/>
      <c r="BA131" s="69"/>
    </row>
    <row r="132" spans="51:53" x14ac:dyDescent="0.25">
      <c r="AY132" s="69"/>
      <c r="AZ132" s="69"/>
      <c r="BA132" s="69"/>
    </row>
    <row r="133" spans="51:53" x14ac:dyDescent="0.25">
      <c r="AY133" s="69"/>
      <c r="AZ133" s="69"/>
      <c r="BA133" s="69"/>
    </row>
    <row r="134" spans="51:53" x14ac:dyDescent="0.25">
      <c r="AY134" s="69"/>
      <c r="AZ134" s="69"/>
      <c r="BA134" s="69"/>
    </row>
    <row r="135" spans="51:53" x14ac:dyDescent="0.25">
      <c r="AY135" s="69"/>
      <c r="AZ135" s="69"/>
      <c r="BA135" s="69"/>
    </row>
    <row r="136" spans="51:53" x14ac:dyDescent="0.25">
      <c r="AY136" s="69"/>
      <c r="AZ136" s="69"/>
      <c r="BA136" s="69"/>
    </row>
    <row r="137" spans="51:53" x14ac:dyDescent="0.25">
      <c r="AY137" s="69"/>
      <c r="AZ137" s="69"/>
      <c r="BA137" s="69"/>
    </row>
    <row r="138" spans="51:53" x14ac:dyDescent="0.25">
      <c r="AY138" s="69"/>
      <c r="AZ138" s="69"/>
      <c r="BA138" s="69"/>
    </row>
    <row r="139" spans="51:53" x14ac:dyDescent="0.25">
      <c r="AY139" s="69"/>
      <c r="AZ139" s="69"/>
      <c r="BA139" s="69"/>
    </row>
    <row r="140" spans="51:53" x14ac:dyDescent="0.25">
      <c r="AY140" s="69"/>
      <c r="AZ140" s="69"/>
      <c r="BA140" s="69"/>
    </row>
    <row r="141" spans="51:53" x14ac:dyDescent="0.25">
      <c r="AY141" s="69"/>
      <c r="AZ141" s="69"/>
      <c r="BA141" s="69"/>
    </row>
    <row r="142" spans="51:53" x14ac:dyDescent="0.25">
      <c r="AY142" s="69"/>
      <c r="AZ142" s="69"/>
      <c r="BA142" s="69"/>
    </row>
    <row r="143" spans="51:53" x14ac:dyDescent="0.25">
      <c r="AY143" s="69"/>
      <c r="AZ143" s="69"/>
      <c r="BA143" s="69"/>
    </row>
    <row r="144" spans="51:53" x14ac:dyDescent="0.25">
      <c r="AY144" s="69"/>
      <c r="AZ144" s="69"/>
      <c r="BA144" s="69"/>
    </row>
    <row r="145" spans="51:53" x14ac:dyDescent="0.25">
      <c r="AY145" s="69"/>
      <c r="AZ145" s="69"/>
      <c r="BA145" s="69"/>
    </row>
    <row r="146" spans="51:53" x14ac:dyDescent="0.25">
      <c r="AY146" s="69"/>
      <c r="AZ146" s="69"/>
      <c r="BA146" s="69"/>
    </row>
    <row r="147" spans="51:53" x14ac:dyDescent="0.25">
      <c r="AY147" s="69"/>
      <c r="AZ147" s="69"/>
      <c r="BA147" s="69"/>
    </row>
    <row r="148" spans="51:53" x14ac:dyDescent="0.25">
      <c r="AY148" s="69"/>
      <c r="AZ148" s="69"/>
      <c r="BA148" s="69"/>
    </row>
    <row r="149" spans="51:53" x14ac:dyDescent="0.25">
      <c r="AY149" s="69"/>
      <c r="AZ149" s="69"/>
      <c r="BA149" s="69"/>
    </row>
    <row r="150" spans="51:53" x14ac:dyDescent="0.25">
      <c r="AY150" s="69"/>
      <c r="AZ150" s="69"/>
      <c r="BA150" s="69"/>
    </row>
    <row r="151" spans="51:53" x14ac:dyDescent="0.25">
      <c r="AY151" s="69"/>
      <c r="AZ151" s="69"/>
      <c r="BA151" s="69"/>
    </row>
    <row r="152" spans="51:53" x14ac:dyDescent="0.25">
      <c r="AY152" s="69"/>
      <c r="AZ152" s="69"/>
      <c r="BA152" s="69"/>
    </row>
    <row r="153" spans="51:53" x14ac:dyDescent="0.25">
      <c r="AY153" s="69"/>
      <c r="AZ153" s="69"/>
      <c r="BA153" s="69"/>
    </row>
  </sheetData>
  <sheetProtection selectLockedCells="1" selectUnlockedCells="1"/>
  <protectedRanges>
    <protectedRange sqref="AG7:AL7 AG8 AI8:AK8 AL9:AL25 AL27:AL32 AL68:AL70 AG9:AK70 AG71:AL73 AG74:AK88 AL74:AL76 AG89:AL99 AL78:AL88 AN48 AP60:AQ60 AN26:AP27 AR75:AR76 AM62:AQ62 AR27 AR92:AR93 AQ96:AR96 AN15 AO14 AN29:AQ30 AN43 AN99 AO24:AP25 AR49 AO28:AR28 AR29 AO41:AO47 AN85:AO85 AN86:AN87 AN89 AR99 AR20:AR24 AR68 AR61:AR62 AL34:AL63 AL65 AR80 AM64:AR64 AN63:AP63" name="Rango1"/>
    <protectedRange sqref="AN78 AN81:AN82" name="Rango1_1"/>
  </protectedRanges>
  <autoFilter ref="A6:BB6" xr:uid="{00000000-0001-0000-0200-000000000000}"/>
  <sortState xmlns:xlrd2="http://schemas.microsoft.com/office/spreadsheetml/2017/richdata2" ref="A20:Z60">
    <sortCondition ref="D20:D60"/>
    <sortCondition ref="E20:E60"/>
  </sortState>
  <mergeCells count="6">
    <mergeCell ref="AM5:AR5"/>
    <mergeCell ref="AA5:AF5"/>
    <mergeCell ref="AG5:AL5"/>
    <mergeCell ref="C1:K1"/>
    <mergeCell ref="W3:Z5"/>
    <mergeCell ref="M1:M2"/>
  </mergeCells>
  <phoneticPr fontId="5" type="noConversion"/>
  <dataValidations count="1">
    <dataValidation type="list" allowBlank="1" showInputMessage="1" showErrorMessage="1" sqref="D100:I350" xr:uid="{00000000-0002-0000-0200-000000000000}">
      <formula1>#REF!</formula1>
    </dataValidation>
  </dataValidations>
  <pageMargins left="0.7" right="0.7" top="0.75" bottom="0.75" header="0.3" footer="0.3"/>
  <pageSetup orientation="portrait" horizontalDpi="360" verticalDpi="360"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24363540-C060-4012-85CC-A82F1355B88D}">
            <xm:f>NOT(ISERROR(SEARCH(INTRODUCCION!$J$14,AZ7)))</xm:f>
            <xm:f>INTRODUCCION!$J$14</xm:f>
            <x14:dxf>
              <fill>
                <patternFill>
                  <bgColor rgb="FF00B0F0"/>
                </patternFill>
              </fill>
            </x14:dxf>
          </x14:cfRule>
          <x14:cfRule type="containsText" priority="2" operator="containsText" id="{EC0F0878-53B9-4305-B1EC-F19A977BF565}">
            <xm:f>NOT(ISERROR(SEARCH(INTRODUCCION!$J$13,AZ7)))</xm:f>
            <xm:f>INTRODUCCION!$J$13</xm:f>
            <x14:dxf>
              <fill>
                <patternFill>
                  <bgColor rgb="FFFF0000"/>
                </patternFill>
              </fill>
            </x14:dxf>
          </x14:cfRule>
          <x14:cfRule type="containsText" priority="3" operator="containsText" id="{B3DED826-5931-45FD-B762-2191E1FA771F}">
            <xm:f>NOT(ISERROR(SEARCH(INTRODUCCION!$J$12,AZ7)))</xm:f>
            <xm:f>INTRODUCCION!$J$12</xm:f>
            <x14:dxf>
              <fill>
                <patternFill>
                  <bgColor rgb="FFFFC000"/>
                </patternFill>
              </fill>
            </x14:dxf>
          </x14:cfRule>
          <x14:cfRule type="containsText" priority="4" operator="containsText" id="{E9E806E7-68CA-46A0-8305-A774749FE9EF}">
            <xm:f>NOT(ISERROR(SEARCH(INTRODUCCION!$J$11,AZ7)))</xm:f>
            <xm:f>INTRODUCCION!$J$11</xm:f>
            <x14:dxf>
              <fill>
                <patternFill>
                  <bgColor rgb="FFFFFF00"/>
                </patternFill>
              </fill>
            </x14:dxf>
          </x14:cfRule>
          <x14:cfRule type="containsText" priority="5" operator="containsText" id="{27815221-0A25-4638-972B-DF553FBA2C93}">
            <xm:f>NOT(ISERROR(SEARCH(INTRODUCCION!$J$10,AZ7)))</xm:f>
            <xm:f>INTRODUCCION!$J$10</xm:f>
            <x14:dxf>
              <fill>
                <patternFill>
                  <bgColor rgb="FF00B050"/>
                </patternFill>
              </fill>
            </x14:dxf>
          </x14:cfRule>
          <xm:sqref>AZ7:AZ99</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3000000}">
          <x14:formula1>
            <xm:f>DATOS!$B$1:$B$3</xm:f>
          </x14:formula1>
          <xm:sqref>R92:R99 R83:R90 R20:R48 R50:R79</xm:sqref>
        </x14:dataValidation>
        <x14:dataValidation type="list" allowBlank="1" showInputMessage="1" showErrorMessage="1" xr:uid="{00000000-0002-0000-0200-000004000000}">
          <x14:formula1>
            <xm:f>DATOS!$C$1:$C$3</xm:f>
          </x14:formula1>
          <xm:sqref>S17:S18 S83:S90 S92:S99 S20:S48 S50:S79</xm:sqref>
        </x14:dataValidation>
        <x14:dataValidation type="list" allowBlank="1" showInputMessage="1" showErrorMessage="1" xr:uid="{00000000-0002-0000-0200-000005000000}">
          <x14:formula1>
            <xm:f>DATOS!$O$2:$O$6</xm:f>
          </x14:formula1>
          <xm:sqref>D92:D99 D83:D90 D20:D48 D50:D80</xm:sqref>
        </x14:dataValidation>
        <x14:dataValidation type="list" allowBlank="1" showInputMessage="1" showErrorMessage="1" xr:uid="{00000000-0002-0000-0200-000006000000}">
          <x14:formula1>
            <xm:f>DATOS!$N$1:$N$19</xm:f>
          </x14:formula1>
          <xm:sqref>H92:H99 H83:H90 H20:H48 H50:H80</xm:sqref>
        </x14:dataValidation>
        <x14:dataValidation type="list" allowBlank="1" showInputMessage="1" showErrorMessage="1" xr:uid="{00000000-0002-0000-0200-000007000000}">
          <x14:formula1>
            <xm:f>DATOS!$Q$1:$Q$21</xm:f>
          </x14:formula1>
          <xm:sqref>F92:F99 F83:F90 F20:F48 F50:F80</xm:sqref>
        </x14:dataValidation>
        <x14:dataValidation type="list" allowBlank="1" showInputMessage="1" showErrorMessage="1" xr:uid="{00000000-0002-0000-0200-000008000000}">
          <x14:formula1>
            <xm:f>DATOS!$G$1:$G$7</xm:f>
          </x14:formula1>
          <xm:sqref>B92:B99 B83:B90 B73:B79 B20:B48 B50:B61</xm:sqref>
        </x14:dataValidation>
        <x14:dataValidation type="list" allowBlank="1" showInputMessage="1" showErrorMessage="1" xr:uid="{00000000-0002-0000-0200-000009000000}">
          <x14:formula1>
            <xm:f>DATOS!$R$2:$R$14</xm:f>
          </x14:formula1>
          <xm:sqref>G83:G90 G92:G99 G20:G48 G50:G80</xm:sqref>
        </x14:dataValidation>
        <x14:dataValidation type="list" allowBlank="1" showInputMessage="1" showErrorMessage="1" xr:uid="{00000000-0002-0000-0200-00000A000000}">
          <x14:formula1>
            <xm:f>DATOS!$A$1:$A$2</xm:f>
          </x14:formula1>
          <xm:sqref>Q92:Q99 Q83:Q90 Q20:Q48 Q50:Q79</xm:sqref>
        </x14:dataValidation>
        <x14:dataValidation type="list" allowBlank="1" showInputMessage="1" showErrorMessage="1" xr:uid="{00000000-0002-0000-0200-00000B000000}">
          <x14:formula1>
            <xm:f>DATOS!$D$1:$D$6</xm:f>
          </x14:formula1>
          <xm:sqref>J15 J92:J99 J20:J48 J50:J90</xm:sqref>
        </x14:dataValidation>
        <x14:dataValidation type="list" allowBlank="1" showInputMessage="1" showErrorMessage="1" xr:uid="{00000000-0002-0000-0200-00000C000000}">
          <x14:formula1>
            <xm:f>DATOS!$E$1:$E$13</xm:f>
          </x14:formula1>
          <xm:sqref>I92:I99 I7:I48 I50:I90</xm:sqref>
        </x14:dataValidation>
        <x14:dataValidation type="list" allowBlank="1" showInputMessage="1" showErrorMessage="1" xr:uid="{00000000-0002-0000-0200-00000D000000}">
          <x14:formula1>
            <xm:f>DATOS!$P$12:$P$24</xm:f>
          </x14:formula1>
          <xm:sqref>E92:E99 E20:E48 E50:E90</xm:sqref>
        </x14:dataValidation>
        <x14:dataValidation type="list" allowBlank="1" showInputMessage="1" showErrorMessage="1" xr:uid="{00000000-0002-0000-0200-00000E000000}">
          <x14:formula1>
            <xm:f>DATOS!$P$1:$P$24</xm:f>
          </x14:formula1>
          <xm:sqref>E7:E19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7"/>
  <sheetViews>
    <sheetView topLeftCell="A13" workbookViewId="0">
      <selection activeCell="C24" sqref="C24"/>
    </sheetView>
  </sheetViews>
  <sheetFormatPr baseColWidth="10" defaultColWidth="11.42578125" defaultRowHeight="15" x14ac:dyDescent="0.25"/>
  <cols>
    <col min="2" max="2" width="36.140625" customWidth="1"/>
    <col min="3" max="3" width="35.85546875" customWidth="1"/>
    <col min="4" max="4" width="11.42578125" style="12"/>
  </cols>
  <sheetData>
    <row r="1" spans="1:15" x14ac:dyDescent="0.25">
      <c r="A1" s="501" t="s">
        <v>1376</v>
      </c>
      <c r="B1" s="50"/>
      <c r="C1" s="516" t="s">
        <v>1377</v>
      </c>
      <c r="D1" s="516"/>
      <c r="E1" s="516"/>
      <c r="F1" s="516"/>
      <c r="G1" s="516"/>
      <c r="H1" s="516"/>
      <c r="I1" s="516"/>
      <c r="J1" s="516"/>
      <c r="K1" s="516"/>
      <c r="L1" s="516"/>
      <c r="M1" s="516"/>
      <c r="N1" s="516"/>
      <c r="O1" s="517"/>
    </row>
    <row r="2" spans="1:15" x14ac:dyDescent="0.25">
      <c r="A2" s="502"/>
      <c r="B2" s="49" t="s">
        <v>1378</v>
      </c>
      <c r="C2" s="509" t="s">
        <v>1379</v>
      </c>
      <c r="D2" s="509"/>
      <c r="E2" s="509"/>
      <c r="F2" s="509"/>
      <c r="G2" s="509"/>
      <c r="H2" s="509"/>
      <c r="I2" s="509"/>
      <c r="J2" s="509"/>
      <c r="K2" s="509"/>
      <c r="L2" s="509"/>
      <c r="M2" s="509"/>
      <c r="N2" s="509"/>
      <c r="O2" s="510"/>
    </row>
    <row r="3" spans="1:15" x14ac:dyDescent="0.25">
      <c r="A3" s="502"/>
      <c r="B3" s="49" t="s">
        <v>1380</v>
      </c>
      <c r="C3" s="509" t="s">
        <v>1381</v>
      </c>
      <c r="D3" s="509"/>
      <c r="E3" s="509"/>
      <c r="F3" s="509"/>
      <c r="G3" s="509"/>
      <c r="H3" s="509"/>
      <c r="I3" s="509"/>
      <c r="J3" s="509"/>
      <c r="K3" s="509"/>
      <c r="L3" s="509"/>
      <c r="M3" s="509"/>
      <c r="N3" s="509"/>
      <c r="O3" s="510"/>
    </row>
    <row r="4" spans="1:15" x14ac:dyDescent="0.25">
      <c r="A4" s="502"/>
      <c r="B4" s="49" t="s">
        <v>1382</v>
      </c>
      <c r="C4" s="509" t="s">
        <v>1383</v>
      </c>
      <c r="D4" s="509"/>
      <c r="E4" s="509"/>
      <c r="F4" s="509"/>
      <c r="G4" s="509"/>
      <c r="H4" s="509"/>
      <c r="I4" s="509"/>
      <c r="J4" s="509"/>
      <c r="K4" s="509"/>
      <c r="L4" s="509"/>
      <c r="M4" s="509"/>
      <c r="N4" s="509"/>
      <c r="O4" s="510"/>
    </row>
    <row r="5" spans="1:15" x14ac:dyDescent="0.25">
      <c r="A5" s="502"/>
      <c r="B5" s="49" t="s">
        <v>0</v>
      </c>
      <c r="C5" s="509" t="s">
        <v>1384</v>
      </c>
      <c r="D5" s="509"/>
      <c r="E5" s="509"/>
      <c r="F5" s="509"/>
      <c r="G5" s="509"/>
      <c r="H5" s="509"/>
      <c r="I5" s="509"/>
      <c r="J5" s="509"/>
      <c r="K5" s="509"/>
      <c r="L5" s="509"/>
      <c r="M5" s="509"/>
      <c r="N5" s="509"/>
      <c r="O5" s="510"/>
    </row>
    <row r="6" spans="1:15" ht="30" customHeight="1" x14ac:dyDescent="0.25">
      <c r="A6" s="502"/>
      <c r="B6" s="49" t="s">
        <v>238</v>
      </c>
      <c r="C6" s="509" t="s">
        <v>1385</v>
      </c>
      <c r="D6" s="509"/>
      <c r="E6" s="509"/>
      <c r="F6" s="509"/>
      <c r="G6" s="509"/>
      <c r="H6" s="509"/>
      <c r="I6" s="509"/>
      <c r="J6" s="509"/>
      <c r="K6" s="509"/>
      <c r="L6" s="509"/>
      <c r="M6" s="509"/>
      <c r="N6" s="509"/>
      <c r="O6" s="510"/>
    </row>
    <row r="7" spans="1:15" x14ac:dyDescent="0.25">
      <c r="A7" s="502"/>
      <c r="B7" s="49" t="s">
        <v>239</v>
      </c>
      <c r="C7" s="509" t="s">
        <v>1386</v>
      </c>
      <c r="D7" s="509"/>
      <c r="E7" s="509"/>
      <c r="F7" s="509"/>
      <c r="G7" s="509"/>
      <c r="H7" s="509"/>
      <c r="I7" s="509"/>
      <c r="J7" s="509"/>
      <c r="K7" s="509"/>
      <c r="L7" s="509"/>
      <c r="M7" s="509"/>
      <c r="N7" s="509"/>
      <c r="O7" s="510"/>
    </row>
    <row r="8" spans="1:15" ht="15" customHeight="1" x14ac:dyDescent="0.25">
      <c r="A8" s="502"/>
      <c r="B8" s="49" t="s">
        <v>1387</v>
      </c>
      <c r="C8" s="509" t="s">
        <v>1388</v>
      </c>
      <c r="D8" s="509"/>
      <c r="E8" s="509"/>
      <c r="F8" s="509"/>
      <c r="G8" s="509"/>
      <c r="H8" s="509"/>
      <c r="I8" s="509"/>
      <c r="J8" s="509"/>
      <c r="K8" s="509"/>
      <c r="L8" s="509"/>
      <c r="M8" s="509"/>
      <c r="N8" s="509"/>
      <c r="O8" s="510"/>
    </row>
    <row r="9" spans="1:15" x14ac:dyDescent="0.25">
      <c r="A9" s="502"/>
      <c r="B9" s="49" t="s">
        <v>241</v>
      </c>
      <c r="C9" s="509" t="s">
        <v>1389</v>
      </c>
      <c r="D9" s="509"/>
      <c r="E9" s="509"/>
      <c r="F9" s="509"/>
      <c r="G9" s="509"/>
      <c r="H9" s="509"/>
      <c r="I9" s="509"/>
      <c r="J9" s="509"/>
      <c r="K9" s="509"/>
      <c r="L9" s="509"/>
      <c r="M9" s="509"/>
      <c r="N9" s="509"/>
      <c r="O9" s="510"/>
    </row>
    <row r="10" spans="1:15" x14ac:dyDescent="0.25">
      <c r="A10" s="502"/>
      <c r="B10" s="49" t="s">
        <v>242</v>
      </c>
      <c r="C10" s="509" t="s">
        <v>1390</v>
      </c>
      <c r="D10" s="509"/>
      <c r="E10" s="509"/>
      <c r="F10" s="509"/>
      <c r="G10" s="509"/>
      <c r="H10" s="509"/>
      <c r="I10" s="509"/>
      <c r="J10" s="509"/>
      <c r="K10" s="509"/>
      <c r="L10" s="509"/>
      <c r="M10" s="509"/>
      <c r="N10" s="509"/>
      <c r="O10" s="510"/>
    </row>
    <row r="11" spans="1:15" x14ac:dyDescent="0.25">
      <c r="A11" s="502"/>
      <c r="B11" s="49" t="s">
        <v>243</v>
      </c>
      <c r="C11" s="509" t="s">
        <v>1391</v>
      </c>
      <c r="D11" s="509"/>
      <c r="E11" s="509"/>
      <c r="F11" s="509"/>
      <c r="G11" s="509"/>
      <c r="H11" s="509"/>
      <c r="I11" s="509"/>
      <c r="J11" s="509"/>
      <c r="K11" s="509"/>
      <c r="L11" s="509"/>
      <c r="M11" s="509"/>
      <c r="N11" s="509"/>
      <c r="O11" s="510"/>
    </row>
    <row r="12" spans="1:15" x14ac:dyDescent="0.25">
      <c r="A12" s="502"/>
      <c r="B12" s="49" t="s">
        <v>1392</v>
      </c>
      <c r="C12" s="509" t="s">
        <v>1393</v>
      </c>
      <c r="D12" s="509"/>
      <c r="E12" s="509"/>
      <c r="F12" s="509"/>
      <c r="G12" s="509"/>
      <c r="H12" s="509"/>
      <c r="I12" s="509"/>
      <c r="J12" s="509"/>
      <c r="K12" s="509"/>
      <c r="L12" s="509"/>
      <c r="M12" s="509"/>
      <c r="N12" s="509"/>
      <c r="O12" s="510"/>
    </row>
    <row r="13" spans="1:15" x14ac:dyDescent="0.25">
      <c r="A13" s="502"/>
      <c r="B13" s="49" t="s">
        <v>245</v>
      </c>
      <c r="C13" s="511" t="s">
        <v>1394</v>
      </c>
      <c r="D13" s="509"/>
      <c r="E13" s="509"/>
      <c r="F13" s="509"/>
      <c r="G13" s="509"/>
      <c r="H13" s="509"/>
      <c r="I13" s="509"/>
      <c r="J13" s="509"/>
      <c r="K13" s="509"/>
      <c r="L13" s="509"/>
      <c r="M13" s="509"/>
      <c r="N13" s="509"/>
      <c r="O13" s="510"/>
    </row>
    <row r="14" spans="1:15" x14ac:dyDescent="0.25">
      <c r="A14" s="502"/>
      <c r="B14" s="49" t="s">
        <v>1395</v>
      </c>
      <c r="C14" s="509" t="s">
        <v>1396</v>
      </c>
      <c r="D14" s="509"/>
      <c r="E14" s="509"/>
      <c r="F14" s="509"/>
      <c r="G14" s="509"/>
      <c r="H14" s="509"/>
      <c r="I14" s="509"/>
      <c r="J14" s="509"/>
      <c r="K14" s="509"/>
      <c r="L14" s="509"/>
      <c r="M14" s="509"/>
      <c r="N14" s="509"/>
      <c r="O14" s="510"/>
    </row>
    <row r="15" spans="1:15" x14ac:dyDescent="0.25">
      <c r="A15" s="502"/>
      <c r="B15" s="49" t="s">
        <v>247</v>
      </c>
      <c r="C15" s="509" t="s">
        <v>1397</v>
      </c>
      <c r="D15" s="509"/>
      <c r="E15" s="509"/>
      <c r="F15" s="509"/>
      <c r="G15" s="509"/>
      <c r="H15" s="509"/>
      <c r="I15" s="509"/>
      <c r="J15" s="509"/>
      <c r="K15" s="509"/>
      <c r="L15" s="509"/>
      <c r="M15" s="509"/>
      <c r="N15" s="509"/>
      <c r="O15" s="510"/>
    </row>
    <row r="16" spans="1:15" x14ac:dyDescent="0.25">
      <c r="A16" s="502"/>
      <c r="B16" s="49" t="s">
        <v>248</v>
      </c>
      <c r="C16" s="509" t="s">
        <v>1398</v>
      </c>
      <c r="D16" s="509"/>
      <c r="E16" s="509"/>
      <c r="F16" s="509"/>
      <c r="G16" s="509"/>
      <c r="H16" s="509"/>
      <c r="I16" s="509"/>
      <c r="J16" s="509"/>
      <c r="K16" s="509"/>
      <c r="L16" s="509"/>
      <c r="M16" s="509"/>
      <c r="N16" s="509"/>
      <c r="O16" s="510"/>
    </row>
    <row r="17" spans="1:15" x14ac:dyDescent="0.25">
      <c r="A17" s="502"/>
      <c r="B17" s="49" t="s">
        <v>249</v>
      </c>
      <c r="C17" s="509" t="s">
        <v>1399</v>
      </c>
      <c r="D17" s="509"/>
      <c r="E17" s="509"/>
      <c r="F17" s="509"/>
      <c r="G17" s="509"/>
      <c r="H17" s="509"/>
      <c r="I17" s="509"/>
      <c r="J17" s="509"/>
      <c r="K17" s="509"/>
      <c r="L17" s="509"/>
      <c r="M17" s="509"/>
      <c r="N17" s="509"/>
      <c r="O17" s="510"/>
    </row>
    <row r="18" spans="1:15" x14ac:dyDescent="0.25">
      <c r="A18" s="502"/>
      <c r="B18" s="49" t="s">
        <v>250</v>
      </c>
      <c r="C18" s="509" t="s">
        <v>1400</v>
      </c>
      <c r="D18" s="509"/>
      <c r="E18" s="509"/>
      <c r="F18" s="509"/>
      <c r="G18" s="509"/>
      <c r="H18" s="509"/>
      <c r="I18" s="509"/>
      <c r="J18" s="509"/>
      <c r="K18" s="509"/>
      <c r="L18" s="509"/>
      <c r="M18" s="509"/>
      <c r="N18" s="509"/>
      <c r="O18" s="510"/>
    </row>
    <row r="19" spans="1:15" x14ac:dyDescent="0.25">
      <c r="A19" s="502"/>
      <c r="B19" s="49" t="s">
        <v>251</v>
      </c>
      <c r="C19" s="509" t="s">
        <v>1401</v>
      </c>
      <c r="D19" s="509"/>
      <c r="E19" s="509"/>
      <c r="F19" s="509"/>
      <c r="G19" s="509"/>
      <c r="H19" s="509"/>
      <c r="I19" s="509"/>
      <c r="J19" s="509"/>
      <c r="K19" s="509"/>
      <c r="L19" s="509"/>
      <c r="M19" s="509"/>
      <c r="N19" s="509"/>
      <c r="O19" s="510"/>
    </row>
    <row r="20" spans="1:15" x14ac:dyDescent="0.25">
      <c r="A20" s="502"/>
      <c r="B20" s="49" t="s">
        <v>1402</v>
      </c>
      <c r="C20" s="509" t="s">
        <v>1403</v>
      </c>
      <c r="D20" s="509"/>
      <c r="E20" s="509"/>
      <c r="F20" s="509"/>
      <c r="G20" s="509"/>
      <c r="H20" s="509"/>
      <c r="I20" s="509"/>
      <c r="J20" s="509"/>
      <c r="K20" s="509"/>
      <c r="L20" s="509"/>
      <c r="M20" s="509"/>
      <c r="N20" s="509"/>
      <c r="O20" s="510"/>
    </row>
    <row r="21" spans="1:15" x14ac:dyDescent="0.25">
      <c r="A21" s="502"/>
      <c r="B21" s="49" t="s">
        <v>253</v>
      </c>
      <c r="C21" s="509" t="s">
        <v>1404</v>
      </c>
      <c r="D21" s="509"/>
      <c r="E21" s="509"/>
      <c r="F21" s="509"/>
      <c r="G21" s="509"/>
      <c r="H21" s="509"/>
      <c r="I21" s="509"/>
      <c r="J21" s="509"/>
      <c r="K21" s="509"/>
      <c r="L21" s="509"/>
      <c r="M21" s="509"/>
      <c r="N21" s="509"/>
      <c r="O21" s="510"/>
    </row>
    <row r="22" spans="1:15" ht="15.75" thickBot="1" x14ac:dyDescent="0.3">
      <c r="A22" s="503"/>
      <c r="B22" s="49" t="s">
        <v>1405</v>
      </c>
      <c r="C22" s="512" t="s">
        <v>1406</v>
      </c>
      <c r="D22" s="512"/>
      <c r="E22" s="512"/>
      <c r="F22" s="512"/>
      <c r="G22" s="512"/>
      <c r="H22" s="512"/>
      <c r="I22" s="512"/>
      <c r="J22" s="512"/>
      <c r="K22" s="512"/>
      <c r="L22" s="512"/>
      <c r="M22" s="512"/>
      <c r="N22" s="512"/>
      <c r="O22" s="513"/>
    </row>
    <row r="23" spans="1:15" x14ac:dyDescent="0.25">
      <c r="A23" s="504" t="s">
        <v>1407</v>
      </c>
      <c r="B23" s="49" t="s">
        <v>254</v>
      </c>
      <c r="C23" s="514" t="s">
        <v>1408</v>
      </c>
      <c r="D23" s="514"/>
      <c r="E23" s="514"/>
      <c r="F23" s="514"/>
      <c r="G23" s="514"/>
      <c r="H23" s="514"/>
      <c r="I23" s="514"/>
      <c r="J23" s="514"/>
      <c r="K23" s="514"/>
      <c r="L23" s="514"/>
      <c r="M23" s="514"/>
      <c r="N23" s="514"/>
      <c r="O23" s="515"/>
    </row>
    <row r="24" spans="1:15" x14ac:dyDescent="0.25">
      <c r="A24" s="505"/>
      <c r="B24" s="49" t="s">
        <v>255</v>
      </c>
      <c r="C24" s="509" t="s">
        <v>1408</v>
      </c>
      <c r="D24" s="509"/>
      <c r="E24" s="509"/>
      <c r="F24" s="509"/>
      <c r="G24" s="509"/>
      <c r="H24" s="509"/>
      <c r="I24" s="509"/>
      <c r="J24" s="509"/>
      <c r="K24" s="509"/>
      <c r="L24" s="509"/>
      <c r="M24" s="509"/>
      <c r="N24" s="509"/>
      <c r="O24" s="510"/>
    </row>
    <row r="25" spans="1:15" x14ac:dyDescent="0.25">
      <c r="A25" s="505"/>
      <c r="B25" s="49" t="s">
        <v>226</v>
      </c>
      <c r="C25" s="509" t="s">
        <v>1408</v>
      </c>
      <c r="D25" s="509"/>
      <c r="E25" s="509"/>
      <c r="F25" s="509"/>
      <c r="G25" s="509"/>
      <c r="H25" s="509"/>
      <c r="I25" s="509"/>
      <c r="J25" s="509"/>
      <c r="K25" s="509"/>
      <c r="L25" s="509"/>
      <c r="M25" s="509"/>
      <c r="N25" s="509"/>
      <c r="O25" s="510"/>
    </row>
    <row r="26" spans="1:15" ht="15.75" thickBot="1" x14ac:dyDescent="0.3">
      <c r="A26" s="506"/>
      <c r="B26" s="49" t="s">
        <v>227</v>
      </c>
      <c r="C26" s="507" t="s">
        <v>1408</v>
      </c>
      <c r="D26" s="507"/>
      <c r="E26" s="507"/>
      <c r="F26" s="507"/>
      <c r="G26" s="507"/>
      <c r="H26" s="507"/>
      <c r="I26" s="507"/>
      <c r="J26" s="507"/>
      <c r="K26" s="507"/>
      <c r="L26" s="507"/>
      <c r="M26" s="507"/>
      <c r="N26" s="507"/>
      <c r="O26" s="508"/>
    </row>
    <row r="27" spans="1:15" x14ac:dyDescent="0.25">
      <c r="A27" s="528" t="s">
        <v>231</v>
      </c>
      <c r="B27" s="49" t="s">
        <v>254</v>
      </c>
      <c r="C27" s="514" t="s">
        <v>1409</v>
      </c>
      <c r="D27" s="514"/>
      <c r="E27" s="514"/>
      <c r="F27" s="514"/>
      <c r="G27" s="514"/>
      <c r="H27" s="514"/>
      <c r="I27" s="514"/>
      <c r="J27" s="514"/>
      <c r="K27" s="514"/>
      <c r="L27" s="514"/>
      <c r="M27" s="514"/>
      <c r="N27" s="514"/>
      <c r="O27" s="515"/>
    </row>
    <row r="28" spans="1:15" x14ac:dyDescent="0.25">
      <c r="A28" s="529"/>
      <c r="B28" s="49" t="s">
        <v>255</v>
      </c>
      <c r="C28" s="509" t="s">
        <v>1409</v>
      </c>
      <c r="D28" s="509"/>
      <c r="E28" s="509"/>
      <c r="F28" s="509"/>
      <c r="G28" s="509"/>
      <c r="H28" s="509"/>
      <c r="I28" s="509"/>
      <c r="J28" s="509"/>
      <c r="K28" s="509"/>
      <c r="L28" s="509"/>
      <c r="M28" s="509"/>
      <c r="N28" s="509"/>
      <c r="O28" s="510"/>
    </row>
    <row r="29" spans="1:15" x14ac:dyDescent="0.25">
      <c r="A29" s="529"/>
      <c r="B29" s="49" t="s">
        <v>226</v>
      </c>
      <c r="C29" s="509" t="s">
        <v>1409</v>
      </c>
      <c r="D29" s="509"/>
      <c r="E29" s="509"/>
      <c r="F29" s="509"/>
      <c r="G29" s="509"/>
      <c r="H29" s="509"/>
      <c r="I29" s="509"/>
      <c r="J29" s="509"/>
      <c r="K29" s="509"/>
      <c r="L29" s="509"/>
      <c r="M29" s="509"/>
      <c r="N29" s="509"/>
      <c r="O29" s="510"/>
    </row>
    <row r="30" spans="1:15" x14ac:dyDescent="0.25">
      <c r="A30" s="529"/>
      <c r="B30" s="49" t="s">
        <v>227</v>
      </c>
      <c r="C30" s="509" t="s">
        <v>1409</v>
      </c>
      <c r="D30" s="509"/>
      <c r="E30" s="509"/>
      <c r="F30" s="509"/>
      <c r="G30" s="509"/>
      <c r="H30" s="509"/>
      <c r="I30" s="509"/>
      <c r="J30" s="509"/>
      <c r="K30" s="509"/>
      <c r="L30" s="509"/>
      <c r="M30" s="509"/>
      <c r="N30" s="509"/>
      <c r="O30" s="510"/>
    </row>
    <row r="31" spans="1:15" x14ac:dyDescent="0.25">
      <c r="A31" s="529"/>
      <c r="B31" s="49" t="s">
        <v>1410</v>
      </c>
      <c r="C31" s="512" t="s">
        <v>1411</v>
      </c>
      <c r="D31" s="512"/>
      <c r="E31" s="512"/>
      <c r="F31" s="512"/>
      <c r="G31" s="512"/>
      <c r="H31" s="512"/>
      <c r="I31" s="512"/>
      <c r="J31" s="512"/>
      <c r="K31" s="512"/>
      <c r="L31" s="512"/>
      <c r="M31" s="512"/>
      <c r="N31" s="512"/>
      <c r="O31" s="513"/>
    </row>
    <row r="32" spans="1:15" x14ac:dyDescent="0.25">
      <c r="A32" s="529"/>
      <c r="B32" s="49" t="s">
        <v>258</v>
      </c>
      <c r="C32" s="509" t="s">
        <v>1412</v>
      </c>
      <c r="D32" s="509"/>
      <c r="E32" s="509"/>
      <c r="F32" s="509"/>
      <c r="G32" s="509"/>
      <c r="H32" s="509"/>
      <c r="I32" s="509"/>
      <c r="J32" s="509"/>
      <c r="K32" s="509"/>
      <c r="L32" s="509"/>
      <c r="M32" s="509"/>
      <c r="N32" s="509"/>
      <c r="O32" s="510"/>
    </row>
    <row r="33" spans="1:15" ht="15.75" thickBot="1" x14ac:dyDescent="0.3">
      <c r="A33" s="530"/>
      <c r="B33" s="49" t="s">
        <v>259</v>
      </c>
      <c r="C33" s="507" t="s">
        <v>1413</v>
      </c>
      <c r="D33" s="507"/>
      <c r="E33" s="507"/>
      <c r="F33" s="507"/>
      <c r="G33" s="507"/>
      <c r="H33" s="507"/>
      <c r="I33" s="507"/>
      <c r="J33" s="507"/>
      <c r="K33" s="507"/>
      <c r="L33" s="507"/>
      <c r="M33" s="507"/>
      <c r="N33" s="507"/>
      <c r="O33" s="508"/>
    </row>
    <row r="34" spans="1:15" ht="30" x14ac:dyDescent="0.25">
      <c r="A34" s="518" t="s">
        <v>1414</v>
      </c>
      <c r="B34" s="98" t="s">
        <v>1415</v>
      </c>
      <c r="C34" s="520" t="s">
        <v>1416</v>
      </c>
      <c r="D34" s="520"/>
      <c r="E34" s="520"/>
      <c r="F34" s="520"/>
      <c r="G34" s="520"/>
      <c r="H34" s="520"/>
      <c r="I34" s="520"/>
      <c r="J34" s="520"/>
      <c r="K34" s="520"/>
      <c r="L34" s="520"/>
      <c r="M34" s="520"/>
      <c r="N34" s="520"/>
      <c r="O34" s="521"/>
    </row>
    <row r="35" spans="1:15" ht="15.75" thickBot="1" x14ac:dyDescent="0.3">
      <c r="A35" s="519"/>
      <c r="B35" s="99" t="s">
        <v>1417</v>
      </c>
      <c r="C35" s="522" t="s">
        <v>1418</v>
      </c>
      <c r="D35" s="522"/>
      <c r="E35" s="522"/>
      <c r="F35" s="522"/>
      <c r="G35" s="522"/>
      <c r="H35" s="522"/>
      <c r="I35" s="522"/>
      <c r="J35" s="522"/>
      <c r="K35" s="522"/>
      <c r="L35" s="522"/>
      <c r="M35" s="522"/>
      <c r="N35" s="522"/>
      <c r="O35" s="523"/>
    </row>
    <row r="36" spans="1:15" x14ac:dyDescent="0.25">
      <c r="B36" s="524" t="s">
        <v>1419</v>
      </c>
      <c r="C36" s="525"/>
      <c r="D36" s="525"/>
      <c r="E36" s="525"/>
      <c r="F36" s="525"/>
      <c r="G36" s="525"/>
      <c r="H36" s="525"/>
      <c r="I36" s="525"/>
      <c r="J36" s="525"/>
      <c r="K36" s="525"/>
      <c r="L36" s="525"/>
      <c r="M36" s="525"/>
      <c r="N36" s="525"/>
      <c r="O36" s="526"/>
    </row>
    <row r="37" spans="1:15" x14ac:dyDescent="0.25">
      <c r="B37" s="527"/>
      <c r="C37" s="525"/>
      <c r="D37" s="525"/>
      <c r="E37" s="525"/>
      <c r="F37" s="525"/>
      <c r="G37" s="525"/>
      <c r="H37" s="525"/>
      <c r="I37" s="525"/>
      <c r="J37" s="525"/>
      <c r="K37" s="525"/>
      <c r="L37" s="525"/>
      <c r="M37" s="525"/>
      <c r="N37" s="525"/>
      <c r="O37" s="526"/>
    </row>
  </sheetData>
  <mergeCells count="40">
    <mergeCell ref="C18:O18"/>
    <mergeCell ref="C19:O19"/>
    <mergeCell ref="C9:O9"/>
    <mergeCell ref="C10:O10"/>
    <mergeCell ref="C15:O15"/>
    <mergeCell ref="C16:O16"/>
    <mergeCell ref="C17:O17"/>
    <mergeCell ref="C4:O4"/>
    <mergeCell ref="C5:O5"/>
    <mergeCell ref="C6:O6"/>
    <mergeCell ref="C7:O7"/>
    <mergeCell ref="C8:O8"/>
    <mergeCell ref="A34:A35"/>
    <mergeCell ref="C34:O34"/>
    <mergeCell ref="C35:O35"/>
    <mergeCell ref="B36:O37"/>
    <mergeCell ref="A27:A33"/>
    <mergeCell ref="C27:O27"/>
    <mergeCell ref="C28:O28"/>
    <mergeCell ref="C29:O29"/>
    <mergeCell ref="C30:O30"/>
    <mergeCell ref="C31:O31"/>
    <mergeCell ref="C32:O32"/>
    <mergeCell ref="C33:O33"/>
    <mergeCell ref="A1:A22"/>
    <mergeCell ref="A23:A26"/>
    <mergeCell ref="C26:O26"/>
    <mergeCell ref="C20:O20"/>
    <mergeCell ref="C11:O11"/>
    <mergeCell ref="C12:O12"/>
    <mergeCell ref="C13:O13"/>
    <mergeCell ref="C14:O14"/>
    <mergeCell ref="C21:O21"/>
    <mergeCell ref="C22:O22"/>
    <mergeCell ref="C23:O23"/>
    <mergeCell ref="C24:O24"/>
    <mergeCell ref="C25:O25"/>
    <mergeCell ref="C1:O1"/>
    <mergeCell ref="C2:O2"/>
    <mergeCell ref="C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3b7977713319e79598891c6d1053a9ec">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db8f81712057fb6dc6f0714304d19a37"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2.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customXml/itemProps3.xml><?xml version="1.0" encoding="utf-8"?>
<ds:datastoreItem xmlns:ds="http://schemas.openxmlformats.org/officeDocument/2006/customXml" ds:itemID="{E9D5BC20-C377-417C-A7F7-A04866C44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18</vt:i4>
      </vt:variant>
    </vt:vector>
  </HeadingPairs>
  <TitlesOfParts>
    <vt:vector size="25" baseType="lpstr">
      <vt:lpstr>CUMPLIMIENTO DEPENDENCIA</vt:lpstr>
      <vt:lpstr>DATOS POA</vt:lpstr>
      <vt:lpstr>INTRODUCCION</vt:lpstr>
      <vt:lpstr>DATOS</vt:lpstr>
      <vt:lpstr>PLATAFORMA ESTRATÉGICA </vt:lpstr>
      <vt:lpstr>Plan de Acción - POA</vt:lpstr>
      <vt:lpstr>Instrucciones de dilienciamient</vt:lpstr>
      <vt:lpstr>'PLATAFORMA ESTRATÉGICA '!_Toc186123991</vt:lpstr>
      <vt:lpstr>'PLATAFORMA ESTRATÉGICA '!_Toc186123994</vt:lpstr>
      <vt:lpstr>INTRODUCCION!Área_de_impresión</vt:lpstr>
      <vt:lpstr>LINEAOB1</vt:lpstr>
      <vt:lpstr>LINEAOB3</vt:lpstr>
      <vt:lpstr>LINEAOB5</vt:lpstr>
      <vt:lpstr>LINEAOBJ1</vt:lpstr>
      <vt:lpstr>LINEAOBJ2</vt:lpstr>
      <vt:lpstr>LINEAOBJ3</vt:lpstr>
      <vt:lpstr>LINEAOBJ4</vt:lpstr>
      <vt:lpstr>LINEAOBJ6</vt:lpstr>
      <vt:lpstr>LINEAS</vt:lpstr>
      <vt:lpstr>LINEASOB2</vt:lpstr>
      <vt:lpstr>LINEASOBJ3</vt:lpstr>
      <vt:lpstr>LINEASOBJ4</vt:lpstr>
      <vt:lpstr>LINEASOBJ5</vt:lpstr>
      <vt:lpstr>LINEASOBJ6</vt:lpstr>
      <vt:lpstr>OBJETIVOS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 Coronado</cp:lastModifiedBy>
  <cp:revision/>
  <dcterms:created xsi:type="dcterms:W3CDTF">2023-09-07T12:29:53Z</dcterms:created>
  <dcterms:modified xsi:type="dcterms:W3CDTF">2025-10-22T21:45:49Z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