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IANA HERRAN\OneDrive - Enterritorio\Documents\CONTRATO SECRETARÍA\EJECUCIÓN DICIEMBRE 2025\"/>
    </mc:Choice>
  </mc:AlternateContent>
  <xr:revisionPtr revIDLastSave="0" documentId="13_ncr:1_{D201B6BC-F174-4FC3-A03E-30A0BDE2EDFD}" xr6:coauthVersionLast="47" xr6:coauthVersionMax="47" xr10:uidLastSave="{00000000-0000-0000-0000-000000000000}"/>
  <bookViews>
    <workbookView xWindow="-120" yWindow="-120" windowWidth="20730" windowHeight="11160" tabRatio="913" xr2:uid="{00000000-000D-0000-FFFF-FFFF00000000}"/>
  </bookViews>
  <sheets>
    <sheet name="PTEP" sheetId="11" r:id="rId1"/>
    <sheet name="Instrucciones" sheetId="12" state="hidden" r:id="rId2"/>
    <sheet name="1. ADMINISTRACIÓN DE RIESGOS" sheetId="9" r:id="rId3"/>
    <sheet name="2. REDES Y ARTICULACIÓN" sheetId="14" r:id="rId4"/>
    <sheet name="3. MODELO DE ESTADO ABIERTO" sheetId="3" r:id="rId5"/>
    <sheet name="4. INICIATIVAS ADICIONALES" sheetId="4" r:id="rId6"/>
  </sheets>
  <definedNames>
    <definedName name="_xlnm._FilterDatabase" localSheetId="2" hidden="1">'1. ADMINISTRACIÓN DE RIESGOS'!$B$4:$AZ$24</definedName>
    <definedName name="_xlnm._FilterDatabase" localSheetId="3" hidden="1">'2. REDES Y ARTICULACIÓN'!$B$4:$AY$10</definedName>
    <definedName name="_xlnm._FilterDatabase" localSheetId="4" hidden="1">'3. MODELO DE ESTADO ABIERTO'!$A$4:$AY$40</definedName>
    <definedName name="_xlnm._FilterDatabase" localSheetId="5" hidden="1">'4. INICIATIVAS ADICIONALES'!$B$4:$AY$14</definedName>
    <definedName name="_xlnm.Print_Area" localSheetId="2">'1. ADMINISTRACIÓN DE RIESGOS'!$A$1:$AY$25</definedName>
    <definedName name="_xlnm.Print_Area" localSheetId="4">'3. MODELO DE ESTADO ABIERTO'!$A$1:$AY$45</definedName>
    <definedName name="_xlnm.Print_Area" localSheetId="5">'4. INICIATIVAS ADICIONALES'!$A$1:$AY$15</definedName>
    <definedName name="_xlnm.Print_Area" localSheetId="0">PTEP!$A$1:$H$25</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9" l="1"/>
  <c r="AC14" i="9"/>
  <c r="N14" i="9"/>
  <c r="W22" i="9" l="1"/>
  <c r="V22" i="9"/>
  <c r="AL7" i="4"/>
  <c r="Z16" i="3" l="1"/>
  <c r="W16" i="3"/>
  <c r="T16" i="3"/>
  <c r="Q16" i="3"/>
  <c r="N16" i="3"/>
  <c r="Z19" i="9" l="1"/>
  <c r="Z14" i="9"/>
  <c r="W14" i="9"/>
  <c r="T14" i="9"/>
  <c r="Z8" i="9" l="1"/>
  <c r="W8" i="9"/>
  <c r="T8" i="9"/>
  <c r="Q8" i="9"/>
  <c r="N8" i="9"/>
  <c r="AF14" i="9" l="1"/>
  <c r="AI26" i="3"/>
  <c r="W36" i="3" l="1"/>
  <c r="Q14" i="3" l="1"/>
  <c r="AI18" i="3"/>
  <c r="AU8" i="14"/>
  <c r="AF11" i="9"/>
  <c r="AI11" i="9"/>
  <c r="AL11" i="9"/>
  <c r="AO11" i="9"/>
  <c r="AR11" i="9"/>
  <c r="W11" i="9"/>
  <c r="Z11" i="9"/>
  <c r="W10" i="9"/>
  <c r="Z10" i="9"/>
  <c r="AC10" i="9"/>
  <c r="AF10" i="9"/>
  <c r="AI10" i="9"/>
  <c r="AL10" i="9"/>
  <c r="AO10" i="9"/>
  <c r="AR10" i="9"/>
  <c r="AU10" i="9"/>
  <c r="AV10" i="9"/>
  <c r="AW10" i="9"/>
  <c r="AW17" i="9"/>
  <c r="AV15" i="9"/>
  <c r="AV13" i="9"/>
  <c r="AV12" i="9"/>
  <c r="AV11" i="9"/>
  <c r="AV9" i="9"/>
  <c r="AV7" i="9"/>
  <c r="AV5" i="9"/>
  <c r="AW14" i="4" l="1"/>
  <c r="AV14" i="4"/>
  <c r="AW13" i="4"/>
  <c r="AV13" i="4"/>
  <c r="AW12" i="4"/>
  <c r="AV12" i="4"/>
  <c r="AW11" i="4"/>
  <c r="AV11" i="4"/>
  <c r="AW10" i="4"/>
  <c r="AV10" i="4"/>
  <c r="AW9" i="4"/>
  <c r="AV9" i="4"/>
  <c r="AW8" i="4"/>
  <c r="AV8" i="4"/>
  <c r="AW7" i="4"/>
  <c r="AV7" i="4"/>
  <c r="AW6" i="4"/>
  <c r="AV6" i="4"/>
  <c r="AU14" i="4"/>
  <c r="AU13" i="4"/>
  <c r="AU12" i="4"/>
  <c r="AU11" i="4"/>
  <c r="AU10" i="4"/>
  <c r="AU9" i="4"/>
  <c r="AU8" i="4"/>
  <c r="AU5" i="4"/>
  <c r="AR14" i="4"/>
  <c r="AR13" i="4"/>
  <c r="AR12" i="4"/>
  <c r="AR11" i="4"/>
  <c r="AR10" i="4"/>
  <c r="AR9" i="4"/>
  <c r="AR8" i="4"/>
  <c r="AO14" i="4"/>
  <c r="AO13" i="4"/>
  <c r="AO12" i="4"/>
  <c r="AO11" i="4"/>
  <c r="AO10" i="4"/>
  <c r="AO9" i="4"/>
  <c r="AO8" i="4"/>
  <c r="AL14" i="4"/>
  <c r="AL13" i="4"/>
  <c r="AL12" i="4"/>
  <c r="AL11" i="4"/>
  <c r="AL10" i="4"/>
  <c r="AL9" i="4"/>
  <c r="AL8" i="4"/>
  <c r="AL6" i="4"/>
  <c r="AL5" i="4"/>
  <c r="AI14" i="4"/>
  <c r="AI13" i="4"/>
  <c r="AI12" i="4"/>
  <c r="AI11" i="4"/>
  <c r="AI10" i="4"/>
  <c r="AI9" i="4"/>
  <c r="AI8" i="4"/>
  <c r="AI7" i="4"/>
  <c r="AF14" i="4"/>
  <c r="AF13" i="4"/>
  <c r="AF12" i="4"/>
  <c r="AF11" i="4"/>
  <c r="AF10" i="4"/>
  <c r="AF9" i="4"/>
  <c r="AF8" i="4"/>
  <c r="AF7" i="4"/>
  <c r="AC14" i="4"/>
  <c r="AC13" i="4"/>
  <c r="AC12" i="4"/>
  <c r="AC11" i="4"/>
  <c r="AC10" i="4"/>
  <c r="AC9" i="4"/>
  <c r="AC8" i="4"/>
  <c r="AC7" i="4"/>
  <c r="AC5" i="4"/>
  <c r="Z14" i="4"/>
  <c r="Z13" i="4"/>
  <c r="Z12" i="4"/>
  <c r="Z11" i="4"/>
  <c r="Z10" i="4"/>
  <c r="Z9" i="4"/>
  <c r="Z8" i="4"/>
  <c r="Z7" i="4"/>
  <c r="Z5" i="4"/>
  <c r="W14" i="4"/>
  <c r="W13" i="4"/>
  <c r="W12" i="4"/>
  <c r="W11" i="4"/>
  <c r="W10" i="4"/>
  <c r="W9" i="4"/>
  <c r="W8" i="4"/>
  <c r="W7" i="4"/>
  <c r="W5" i="4"/>
  <c r="T14" i="4"/>
  <c r="T13" i="4"/>
  <c r="T12" i="4"/>
  <c r="T11" i="4"/>
  <c r="T10" i="4"/>
  <c r="T9" i="4"/>
  <c r="T8" i="4"/>
  <c r="T7" i="4"/>
  <c r="T5" i="4"/>
  <c r="Q14" i="4"/>
  <c r="Q13" i="4"/>
  <c r="Q12" i="4"/>
  <c r="Q11" i="4"/>
  <c r="Q10" i="4"/>
  <c r="Q9" i="4"/>
  <c r="Q8" i="4"/>
  <c r="Q7" i="4"/>
  <c r="Q5" i="4"/>
  <c r="N7" i="4"/>
  <c r="N8" i="4"/>
  <c r="N9" i="4"/>
  <c r="N10" i="4"/>
  <c r="N11" i="4"/>
  <c r="N12" i="4"/>
  <c r="N13" i="4"/>
  <c r="N14" i="4"/>
  <c r="N5" i="4"/>
  <c r="AV7" i="3"/>
  <c r="AW7" i="3"/>
  <c r="AV8" i="3"/>
  <c r="AW8" i="3"/>
  <c r="AV9" i="3"/>
  <c r="AW9" i="3"/>
  <c r="AV10" i="3"/>
  <c r="AW10" i="3"/>
  <c r="AV11" i="3"/>
  <c r="AW11" i="3"/>
  <c r="AV12" i="3"/>
  <c r="AW12" i="3"/>
  <c r="AV13" i="3"/>
  <c r="AW13" i="3"/>
  <c r="AV14" i="3"/>
  <c r="AW14" i="3"/>
  <c r="AV15" i="3"/>
  <c r="AW15" i="3"/>
  <c r="AV16" i="3"/>
  <c r="AW16" i="3"/>
  <c r="AV17" i="3"/>
  <c r="AW17" i="3"/>
  <c r="AV18" i="3"/>
  <c r="AW18" i="3"/>
  <c r="AV19" i="3"/>
  <c r="AW19" i="3"/>
  <c r="AV20" i="3"/>
  <c r="AW20" i="3"/>
  <c r="AV21" i="3"/>
  <c r="AW21" i="3"/>
  <c r="AV22" i="3"/>
  <c r="AW22" i="3"/>
  <c r="AV23" i="3"/>
  <c r="AW23" i="3"/>
  <c r="AV24" i="3"/>
  <c r="AW24" i="3"/>
  <c r="AV25" i="3"/>
  <c r="AW25" i="3"/>
  <c r="AV26" i="3"/>
  <c r="AW26" i="3"/>
  <c r="AV27" i="3"/>
  <c r="AW27" i="3"/>
  <c r="AV28" i="3"/>
  <c r="AW28" i="3"/>
  <c r="AV29" i="3"/>
  <c r="AW29" i="3"/>
  <c r="AV30" i="3"/>
  <c r="AW30" i="3"/>
  <c r="AV31" i="3"/>
  <c r="AW31" i="3"/>
  <c r="AV32" i="3"/>
  <c r="AW32" i="3"/>
  <c r="AV33" i="3"/>
  <c r="AW33" i="3"/>
  <c r="AV34" i="3"/>
  <c r="AW34" i="3"/>
  <c r="AV35" i="3"/>
  <c r="AW35" i="3"/>
  <c r="AV36" i="3"/>
  <c r="AW36" i="3"/>
  <c r="AV37" i="3"/>
  <c r="AW37" i="3"/>
  <c r="AV38" i="3"/>
  <c r="AW38" i="3"/>
  <c r="AV39" i="3"/>
  <c r="AW39" i="3"/>
  <c r="AV40" i="3"/>
  <c r="AW40" i="3"/>
  <c r="AU40" i="3"/>
  <c r="AU39" i="3"/>
  <c r="AU38" i="3"/>
  <c r="AU37" i="3"/>
  <c r="AU36" i="3"/>
  <c r="AU35" i="3"/>
  <c r="AU34" i="3"/>
  <c r="AU33" i="3"/>
  <c r="AU32" i="3"/>
  <c r="AU31" i="3"/>
  <c r="AU30" i="3"/>
  <c r="AU29" i="3"/>
  <c r="AU28" i="3"/>
  <c r="AU27" i="3"/>
  <c r="AU26" i="3"/>
  <c r="AU25" i="3"/>
  <c r="AU24" i="3"/>
  <c r="AU23" i="3"/>
  <c r="AU22" i="3"/>
  <c r="AU21" i="3"/>
  <c r="AU20" i="3"/>
  <c r="AU19" i="3"/>
  <c r="AU18" i="3"/>
  <c r="AU17" i="3"/>
  <c r="AU16" i="3"/>
  <c r="AU15" i="3"/>
  <c r="AU14" i="3"/>
  <c r="AU13" i="3"/>
  <c r="AU12" i="3"/>
  <c r="AU11" i="3"/>
  <c r="AU10" i="3"/>
  <c r="AU9" i="3"/>
  <c r="AU8" i="3"/>
  <c r="AU7" i="3"/>
  <c r="AU6" i="3"/>
  <c r="AU5" i="3"/>
  <c r="AR40" i="3"/>
  <c r="AR39" i="3"/>
  <c r="AR38" i="3"/>
  <c r="AR37" i="3"/>
  <c r="AR36" i="3"/>
  <c r="AR35" i="3"/>
  <c r="AR34" i="3"/>
  <c r="AR33" i="3"/>
  <c r="AR32" i="3"/>
  <c r="AR31" i="3"/>
  <c r="AR30" i="3"/>
  <c r="AR29" i="3"/>
  <c r="AR28" i="3"/>
  <c r="AR27" i="3"/>
  <c r="AR26" i="3"/>
  <c r="AR25" i="3"/>
  <c r="AR24" i="3"/>
  <c r="AR23" i="3"/>
  <c r="AR22" i="3"/>
  <c r="AR21" i="3"/>
  <c r="AR20" i="3"/>
  <c r="AR19" i="3"/>
  <c r="AR18" i="3"/>
  <c r="AR17" i="3"/>
  <c r="AR16" i="3"/>
  <c r="AR15" i="3"/>
  <c r="AR14" i="3"/>
  <c r="AR13" i="3"/>
  <c r="AR12" i="3"/>
  <c r="AR11" i="3"/>
  <c r="AR10" i="3"/>
  <c r="AR9" i="3"/>
  <c r="AR8" i="3"/>
  <c r="AR7" i="3"/>
  <c r="AR6" i="3"/>
  <c r="AR5" i="3"/>
  <c r="AO40" i="3"/>
  <c r="AO39" i="3"/>
  <c r="AO38" i="3"/>
  <c r="AO37" i="3"/>
  <c r="AO36" i="3"/>
  <c r="AO35" i="3"/>
  <c r="AO34" i="3"/>
  <c r="AO33" i="3"/>
  <c r="AO32" i="3"/>
  <c r="AO31" i="3"/>
  <c r="AO30" i="3"/>
  <c r="AO29" i="3"/>
  <c r="AO28" i="3"/>
  <c r="AO27" i="3"/>
  <c r="AO26" i="3"/>
  <c r="AO25" i="3"/>
  <c r="AO24" i="3"/>
  <c r="AO23" i="3"/>
  <c r="AO22" i="3"/>
  <c r="AO21" i="3"/>
  <c r="AO20" i="3"/>
  <c r="AO19" i="3"/>
  <c r="AO18" i="3"/>
  <c r="AO17" i="3"/>
  <c r="AO16" i="3"/>
  <c r="AO15" i="3"/>
  <c r="AO14" i="3"/>
  <c r="AO13" i="3"/>
  <c r="AO12" i="3"/>
  <c r="AO11" i="3"/>
  <c r="AO10" i="3"/>
  <c r="AO9" i="3"/>
  <c r="AO8" i="3"/>
  <c r="AO7" i="3"/>
  <c r="AO6" i="3"/>
  <c r="AO5" i="3"/>
  <c r="AL40" i="3"/>
  <c r="AL39" i="3"/>
  <c r="AL38" i="3"/>
  <c r="AL37" i="3"/>
  <c r="AL36" i="3"/>
  <c r="AL35" i="3"/>
  <c r="AL34" i="3"/>
  <c r="AL33" i="3"/>
  <c r="AL32" i="3"/>
  <c r="AL31" i="3"/>
  <c r="AL30" i="3"/>
  <c r="AL29" i="3"/>
  <c r="AL28" i="3"/>
  <c r="AL27" i="3"/>
  <c r="AL26" i="3"/>
  <c r="AL25" i="3"/>
  <c r="AL24" i="3"/>
  <c r="AL23" i="3"/>
  <c r="AL22" i="3"/>
  <c r="AL21" i="3"/>
  <c r="AL20" i="3"/>
  <c r="AL19" i="3"/>
  <c r="AL18" i="3"/>
  <c r="AL17" i="3"/>
  <c r="AL16" i="3"/>
  <c r="AL15" i="3"/>
  <c r="AL14" i="3"/>
  <c r="AL13" i="3"/>
  <c r="AL12" i="3"/>
  <c r="AL11" i="3"/>
  <c r="AL10" i="3"/>
  <c r="AL9" i="3"/>
  <c r="AL8" i="3"/>
  <c r="AL7" i="3"/>
  <c r="AL6" i="3"/>
  <c r="AL5" i="3"/>
  <c r="AI40" i="3"/>
  <c r="AI39" i="3"/>
  <c r="AI38" i="3"/>
  <c r="AI37" i="3"/>
  <c r="AI36" i="3"/>
  <c r="AI35" i="3"/>
  <c r="AI34" i="3"/>
  <c r="AI33" i="3"/>
  <c r="AI32" i="3"/>
  <c r="AI31" i="3"/>
  <c r="AI30" i="3"/>
  <c r="AI29" i="3"/>
  <c r="AI28" i="3"/>
  <c r="AI27" i="3"/>
  <c r="AI25" i="3"/>
  <c r="AI24" i="3"/>
  <c r="AI23" i="3"/>
  <c r="AI22" i="3"/>
  <c r="AI21" i="3"/>
  <c r="AI20" i="3"/>
  <c r="AI19" i="3"/>
  <c r="AI17" i="3"/>
  <c r="AI16" i="3"/>
  <c r="AI15" i="3"/>
  <c r="AI14" i="3"/>
  <c r="AI13" i="3"/>
  <c r="AI12" i="3"/>
  <c r="AI11" i="3"/>
  <c r="AI10" i="3"/>
  <c r="AI9" i="3"/>
  <c r="AI8" i="3"/>
  <c r="AI7" i="3"/>
  <c r="AI6" i="3"/>
  <c r="AI5" i="3"/>
  <c r="AF40" i="3"/>
  <c r="AF39" i="3"/>
  <c r="AF38" i="3"/>
  <c r="AF37" i="3"/>
  <c r="AF36" i="3"/>
  <c r="AF35" i="3"/>
  <c r="AF34" i="3"/>
  <c r="AF33" i="3"/>
  <c r="AF32" i="3"/>
  <c r="AF31" i="3"/>
  <c r="AF30" i="3"/>
  <c r="AF29" i="3"/>
  <c r="AF28" i="3"/>
  <c r="AF27" i="3"/>
  <c r="AF26" i="3"/>
  <c r="AF25" i="3"/>
  <c r="AF24" i="3"/>
  <c r="AF23" i="3"/>
  <c r="AF22" i="3"/>
  <c r="AF21" i="3"/>
  <c r="AF20" i="3"/>
  <c r="AF19" i="3"/>
  <c r="AF18" i="3"/>
  <c r="AF17" i="3"/>
  <c r="AF16" i="3"/>
  <c r="AF15" i="3"/>
  <c r="AF14" i="3"/>
  <c r="AF13" i="3"/>
  <c r="AF12" i="3"/>
  <c r="AF11" i="3"/>
  <c r="AF10" i="3"/>
  <c r="AF9" i="3"/>
  <c r="AF8" i="3"/>
  <c r="AF7" i="3"/>
  <c r="AF6" i="3"/>
  <c r="AF5" i="3"/>
  <c r="AC40" i="3"/>
  <c r="AC39" i="3"/>
  <c r="AC38" i="3"/>
  <c r="AC37" i="3"/>
  <c r="AC36" i="3"/>
  <c r="AC35" i="3"/>
  <c r="AC34" i="3"/>
  <c r="AC33" i="3"/>
  <c r="AC32" i="3"/>
  <c r="AC31" i="3"/>
  <c r="AC30" i="3"/>
  <c r="AC29" i="3"/>
  <c r="AC28" i="3"/>
  <c r="AC27" i="3"/>
  <c r="AC26" i="3"/>
  <c r="AC25" i="3"/>
  <c r="AC24" i="3"/>
  <c r="AC23" i="3"/>
  <c r="AC22" i="3"/>
  <c r="AC21" i="3"/>
  <c r="AC20" i="3"/>
  <c r="AC19" i="3"/>
  <c r="AC18" i="3"/>
  <c r="AC17" i="3"/>
  <c r="AC16" i="3"/>
  <c r="AC15" i="3"/>
  <c r="AC14" i="3"/>
  <c r="AC13" i="3"/>
  <c r="AC12" i="3"/>
  <c r="AC11" i="3"/>
  <c r="AC10" i="3"/>
  <c r="AC9" i="3"/>
  <c r="AC8" i="3"/>
  <c r="AC7" i="3"/>
  <c r="AC6" i="3"/>
  <c r="AC5" i="3"/>
  <c r="Z40" i="3"/>
  <c r="Z39" i="3"/>
  <c r="Z38" i="3"/>
  <c r="Z37" i="3"/>
  <c r="Z36" i="3"/>
  <c r="Z35" i="3"/>
  <c r="Z34" i="3"/>
  <c r="Z33" i="3"/>
  <c r="Z32" i="3"/>
  <c r="Z31" i="3"/>
  <c r="Z30" i="3"/>
  <c r="Z29" i="3"/>
  <c r="Z28" i="3"/>
  <c r="Z27" i="3"/>
  <c r="Z26" i="3"/>
  <c r="Z25" i="3"/>
  <c r="Z24" i="3"/>
  <c r="Z23" i="3"/>
  <c r="Z22" i="3"/>
  <c r="Z21" i="3"/>
  <c r="Z20" i="3"/>
  <c r="Z19" i="3"/>
  <c r="Z18" i="3"/>
  <c r="Z17" i="3"/>
  <c r="Z15" i="3"/>
  <c r="Z14" i="3"/>
  <c r="Z13" i="3"/>
  <c r="Z12" i="3"/>
  <c r="Z11" i="3"/>
  <c r="Z10" i="3"/>
  <c r="Z9" i="3"/>
  <c r="Z8" i="3"/>
  <c r="Z7" i="3"/>
  <c r="Z6" i="3"/>
  <c r="Z5" i="3"/>
  <c r="W40" i="3"/>
  <c r="W39" i="3"/>
  <c r="W38" i="3"/>
  <c r="W37" i="3"/>
  <c r="W35" i="3"/>
  <c r="W34" i="3"/>
  <c r="W33" i="3"/>
  <c r="W32" i="3"/>
  <c r="W31" i="3"/>
  <c r="W30" i="3"/>
  <c r="W29" i="3"/>
  <c r="W28" i="3"/>
  <c r="W27" i="3"/>
  <c r="W26" i="3"/>
  <c r="W25" i="3"/>
  <c r="W24" i="3"/>
  <c r="W23" i="3"/>
  <c r="W22" i="3"/>
  <c r="W21" i="3"/>
  <c r="W20" i="3"/>
  <c r="W19" i="3"/>
  <c r="W18" i="3"/>
  <c r="W17" i="3"/>
  <c r="W15" i="3"/>
  <c r="W14" i="3"/>
  <c r="W13" i="3"/>
  <c r="W12" i="3"/>
  <c r="W11" i="3"/>
  <c r="W10" i="3"/>
  <c r="W9" i="3"/>
  <c r="W8" i="3"/>
  <c r="W7" i="3"/>
  <c r="W6" i="3"/>
  <c r="W5" i="3"/>
  <c r="T40" i="3"/>
  <c r="T39" i="3"/>
  <c r="T38" i="3"/>
  <c r="T37" i="3"/>
  <c r="T36" i="3"/>
  <c r="T35" i="3"/>
  <c r="T34" i="3"/>
  <c r="T33" i="3"/>
  <c r="T32" i="3"/>
  <c r="T31" i="3"/>
  <c r="T30" i="3"/>
  <c r="T29" i="3"/>
  <c r="T28" i="3"/>
  <c r="T27" i="3"/>
  <c r="T26" i="3"/>
  <c r="T25" i="3"/>
  <c r="T24" i="3"/>
  <c r="T23" i="3"/>
  <c r="T22" i="3"/>
  <c r="T21" i="3"/>
  <c r="T20" i="3"/>
  <c r="T19" i="3"/>
  <c r="T18" i="3"/>
  <c r="T17" i="3"/>
  <c r="T15" i="3"/>
  <c r="T14" i="3"/>
  <c r="T13" i="3"/>
  <c r="T12" i="3"/>
  <c r="T11" i="3"/>
  <c r="T10" i="3"/>
  <c r="T9" i="3"/>
  <c r="T8" i="3"/>
  <c r="T7" i="3"/>
  <c r="T6" i="3"/>
  <c r="T5" i="3"/>
  <c r="Q40" i="3"/>
  <c r="Q39" i="3"/>
  <c r="Q38" i="3"/>
  <c r="Q37" i="3"/>
  <c r="Q36" i="3"/>
  <c r="Q35" i="3"/>
  <c r="Q34" i="3"/>
  <c r="Q33" i="3"/>
  <c r="Q32" i="3"/>
  <c r="Q31" i="3"/>
  <c r="Q30" i="3"/>
  <c r="Q29" i="3"/>
  <c r="Q28" i="3"/>
  <c r="Q27" i="3"/>
  <c r="Q26" i="3"/>
  <c r="Q25" i="3"/>
  <c r="Q24" i="3"/>
  <c r="Q23" i="3"/>
  <c r="Q22" i="3"/>
  <c r="Q21" i="3"/>
  <c r="Q20" i="3"/>
  <c r="Q19" i="3"/>
  <c r="Q18" i="3"/>
  <c r="Q17" i="3"/>
  <c r="Q15" i="3"/>
  <c r="Q13" i="3"/>
  <c r="Q12" i="3"/>
  <c r="Q11" i="3"/>
  <c r="Q10" i="3"/>
  <c r="Q9" i="3"/>
  <c r="Q8" i="3"/>
  <c r="Q7" i="3"/>
  <c r="Q6" i="3"/>
  <c r="Q5" i="3"/>
  <c r="N6" i="3"/>
  <c r="N7" i="3"/>
  <c r="N8" i="3"/>
  <c r="N9" i="3"/>
  <c r="N10" i="3"/>
  <c r="N11" i="3"/>
  <c r="N12" i="3"/>
  <c r="N13" i="3"/>
  <c r="N14" i="3"/>
  <c r="N15" i="3"/>
  <c r="N17" i="3"/>
  <c r="N18" i="3"/>
  <c r="N19" i="3"/>
  <c r="N20" i="3"/>
  <c r="N21" i="3"/>
  <c r="N22" i="3"/>
  <c r="N23" i="3"/>
  <c r="N24" i="3"/>
  <c r="N25" i="3"/>
  <c r="N26" i="3"/>
  <c r="N27" i="3"/>
  <c r="N28" i="3"/>
  <c r="N29" i="3"/>
  <c r="N30" i="3"/>
  <c r="N31" i="3"/>
  <c r="N32" i="3"/>
  <c r="N33" i="3"/>
  <c r="N34" i="3"/>
  <c r="N35" i="3"/>
  <c r="N36" i="3"/>
  <c r="N37" i="3"/>
  <c r="N38" i="3"/>
  <c r="N39" i="3"/>
  <c r="N40" i="3"/>
  <c r="N5" i="3"/>
  <c r="AW6" i="14"/>
  <c r="AW7" i="14"/>
  <c r="AW8" i="14"/>
  <c r="AW9" i="14"/>
  <c r="AV6" i="14"/>
  <c r="AV7" i="14"/>
  <c r="AV8" i="14"/>
  <c r="AV9" i="14"/>
  <c r="AU9" i="14"/>
  <c r="AU7" i="14"/>
  <c r="AU6" i="14"/>
  <c r="AU5" i="14"/>
  <c r="AR9" i="14"/>
  <c r="AR8" i="14"/>
  <c r="AR7" i="14"/>
  <c r="AR6" i="14"/>
  <c r="AR5" i="14"/>
  <c r="AO9" i="14"/>
  <c r="AO8" i="14"/>
  <c r="AO7" i="14"/>
  <c r="AO6" i="14"/>
  <c r="AO5" i="14"/>
  <c r="AL9" i="14"/>
  <c r="AL8" i="14"/>
  <c r="AL7" i="14"/>
  <c r="AL6" i="14"/>
  <c r="AL5" i="14"/>
  <c r="AI9" i="14"/>
  <c r="AI8" i="14"/>
  <c r="AI7" i="14"/>
  <c r="AI6" i="14"/>
  <c r="AI5" i="14"/>
  <c r="AF9" i="14"/>
  <c r="AF8" i="14"/>
  <c r="AF7" i="14"/>
  <c r="AF6" i="14"/>
  <c r="AF5" i="14"/>
  <c r="AC9" i="14"/>
  <c r="AC8" i="14"/>
  <c r="AC7" i="14"/>
  <c r="AC6" i="14"/>
  <c r="AC5" i="14"/>
  <c r="Z9" i="14"/>
  <c r="Z8" i="14"/>
  <c r="Z7" i="14"/>
  <c r="Z6" i="14"/>
  <c r="Z5" i="14"/>
  <c r="W9" i="14"/>
  <c r="W8" i="14"/>
  <c r="W7" i="14"/>
  <c r="W6" i="14"/>
  <c r="W5" i="14"/>
  <c r="T9" i="14"/>
  <c r="T8" i="14"/>
  <c r="T7" i="14"/>
  <c r="T6" i="14"/>
  <c r="T5" i="14"/>
  <c r="Q9" i="14"/>
  <c r="Q8" i="14"/>
  <c r="Q7" i="14"/>
  <c r="Q6" i="14"/>
  <c r="Q5" i="14"/>
  <c r="N6" i="14"/>
  <c r="N7" i="14"/>
  <c r="N8" i="14"/>
  <c r="N9" i="14"/>
  <c r="N5" i="14"/>
  <c r="AW13" i="9"/>
  <c r="AV21" i="9"/>
  <c r="AV20" i="9"/>
  <c r="AV19" i="9"/>
  <c r="AV18" i="9"/>
  <c r="AV16" i="9"/>
  <c r="AV14" i="9"/>
  <c r="AV8" i="9"/>
  <c r="AV6" i="9"/>
  <c r="AU21" i="9"/>
  <c r="AU20" i="9"/>
  <c r="AU19" i="9"/>
  <c r="AU18" i="9"/>
  <c r="AU17" i="9"/>
  <c r="AU16" i="9"/>
  <c r="AU15" i="9"/>
  <c r="AU14" i="9"/>
  <c r="AU13" i="9"/>
  <c r="AU12" i="9"/>
  <c r="AU11" i="9"/>
  <c r="AU9" i="9"/>
  <c r="AU8" i="9"/>
  <c r="AU7" i="9"/>
  <c r="AU6" i="9"/>
  <c r="AU5" i="9"/>
  <c r="AW5" i="9"/>
  <c r="AR21" i="9"/>
  <c r="AR20" i="9"/>
  <c r="AR19" i="9"/>
  <c r="AR18" i="9"/>
  <c r="AR17" i="9"/>
  <c r="AR16" i="9"/>
  <c r="AR15" i="9"/>
  <c r="AR14" i="9"/>
  <c r="AR13" i="9"/>
  <c r="AR12" i="9"/>
  <c r="AR9" i="9"/>
  <c r="AR8" i="9"/>
  <c r="AR7" i="9"/>
  <c r="AR6" i="9"/>
  <c r="AR5" i="9"/>
  <c r="AO21" i="9"/>
  <c r="AO20" i="9"/>
  <c r="AO19" i="9"/>
  <c r="AO18" i="9"/>
  <c r="AO17" i="9"/>
  <c r="AO16" i="9"/>
  <c r="AO15" i="9"/>
  <c r="AO14" i="9"/>
  <c r="AO13" i="9"/>
  <c r="AO12" i="9"/>
  <c r="AO9" i="9"/>
  <c r="AO8" i="9"/>
  <c r="AO7" i="9"/>
  <c r="AO6" i="9"/>
  <c r="AO5" i="9"/>
  <c r="AL21" i="9"/>
  <c r="AL20" i="9"/>
  <c r="AL19" i="9"/>
  <c r="AL18" i="9"/>
  <c r="AL17" i="9"/>
  <c r="AL16" i="9"/>
  <c r="AL15" i="9"/>
  <c r="AL14" i="9"/>
  <c r="AL13" i="9"/>
  <c r="AL12" i="9"/>
  <c r="AL9" i="9"/>
  <c r="AL8" i="9"/>
  <c r="AL7" i="9"/>
  <c r="AL6" i="9"/>
  <c r="AL5" i="9"/>
  <c r="AI21" i="9"/>
  <c r="AI20" i="9"/>
  <c r="AI19" i="9"/>
  <c r="AI18" i="9"/>
  <c r="AI17" i="9"/>
  <c r="AI16" i="9"/>
  <c r="AI15" i="9"/>
  <c r="AI14" i="9"/>
  <c r="AI13" i="9"/>
  <c r="AI12" i="9"/>
  <c r="AI9" i="9"/>
  <c r="AI8" i="9"/>
  <c r="AI7" i="9"/>
  <c r="AI6" i="9"/>
  <c r="AI5" i="9"/>
  <c r="AF21" i="9"/>
  <c r="AF20" i="9"/>
  <c r="AF19" i="9"/>
  <c r="AF18" i="9"/>
  <c r="AF17" i="9"/>
  <c r="AF16" i="9"/>
  <c r="AF15" i="9"/>
  <c r="AF13" i="9"/>
  <c r="AF12" i="9"/>
  <c r="AF9" i="9"/>
  <c r="AF8" i="9"/>
  <c r="AF7" i="9"/>
  <c r="AF6" i="9"/>
  <c r="AF5" i="9"/>
  <c r="AC21" i="9"/>
  <c r="AC20" i="9"/>
  <c r="AC19" i="9"/>
  <c r="AC18" i="9"/>
  <c r="AC17" i="9"/>
  <c r="AC16" i="9"/>
  <c r="AC15" i="9"/>
  <c r="AC13" i="9"/>
  <c r="AC12" i="9"/>
  <c r="AC11" i="9"/>
  <c r="AC9" i="9"/>
  <c r="AC8" i="9"/>
  <c r="AC7" i="9"/>
  <c r="AC6" i="9"/>
  <c r="AC5" i="9"/>
  <c r="Z21" i="9"/>
  <c r="Z20" i="9"/>
  <c r="Z18" i="9"/>
  <c r="Z17" i="9"/>
  <c r="Z16" i="9"/>
  <c r="Z15" i="9"/>
  <c r="Z13" i="9"/>
  <c r="Z12" i="9"/>
  <c r="Z9" i="9"/>
  <c r="Z7" i="9"/>
  <c r="Z6" i="9"/>
  <c r="Z5" i="9"/>
  <c r="W21" i="9"/>
  <c r="W20" i="9"/>
  <c r="W19" i="9"/>
  <c r="W18" i="9"/>
  <c r="W17" i="9"/>
  <c r="W16" i="9"/>
  <c r="W15" i="9"/>
  <c r="W13" i="9"/>
  <c r="W12" i="9"/>
  <c r="W9" i="9"/>
  <c r="W7" i="9"/>
  <c r="W6" i="9"/>
  <c r="W5" i="9"/>
  <c r="T21" i="9"/>
  <c r="T20" i="9"/>
  <c r="T19" i="9"/>
  <c r="T18" i="9"/>
  <c r="T17" i="9"/>
  <c r="T16" i="9"/>
  <c r="T15" i="9"/>
  <c r="T13" i="9"/>
  <c r="T12" i="9"/>
  <c r="T11" i="9"/>
  <c r="T10" i="9"/>
  <c r="T9" i="9"/>
  <c r="T7" i="9"/>
  <c r="T6" i="9"/>
  <c r="T5" i="9"/>
  <c r="Q21" i="9"/>
  <c r="Q20" i="9"/>
  <c r="Q19" i="9"/>
  <c r="Q18" i="9"/>
  <c r="Q17" i="9"/>
  <c r="Q16" i="9"/>
  <c r="Q15" i="9"/>
  <c r="Q13" i="9"/>
  <c r="Q12" i="9"/>
  <c r="Q11" i="9"/>
  <c r="Q10" i="9"/>
  <c r="Q9" i="9"/>
  <c r="Q7" i="9"/>
  <c r="Q6" i="9"/>
  <c r="Q5" i="9"/>
  <c r="N6" i="9"/>
  <c r="N7" i="9"/>
  <c r="N9" i="9"/>
  <c r="N10" i="9"/>
  <c r="N11" i="9"/>
  <c r="N12" i="9"/>
  <c r="N13" i="9"/>
  <c r="N15" i="9"/>
  <c r="N16" i="9"/>
  <c r="N17" i="9"/>
  <c r="N18" i="9"/>
  <c r="N19" i="9"/>
  <c r="N20" i="9"/>
  <c r="N21" i="9"/>
  <c r="N5" i="9"/>
  <c r="AX13" i="9" l="1"/>
  <c r="AX10" i="4"/>
  <c r="AX6" i="4"/>
  <c r="AX37" i="3"/>
  <c r="AX33" i="3"/>
  <c r="AX29" i="3"/>
  <c r="AX25" i="3"/>
  <c r="AX21" i="3"/>
  <c r="AX17" i="3"/>
  <c r="AX14" i="4"/>
  <c r="AX13" i="4"/>
  <c r="AX7" i="4"/>
  <c r="AX11" i="4"/>
  <c r="AX8" i="4"/>
  <c r="AX12" i="4"/>
  <c r="AX9" i="4"/>
  <c r="AX20" i="3"/>
  <c r="AX13" i="3"/>
  <c r="AX9" i="3"/>
  <c r="AX39" i="3"/>
  <c r="AX35" i="3"/>
  <c r="AX31" i="3"/>
  <c r="AX27" i="3"/>
  <c r="AX23" i="3"/>
  <c r="AX19" i="3"/>
  <c r="AX15" i="3"/>
  <c r="AX11" i="3"/>
  <c r="AX8" i="3"/>
  <c r="AX34" i="3"/>
  <c r="AX26" i="3"/>
  <c r="AX18" i="3"/>
  <c r="AX10" i="3"/>
  <c r="AX36" i="3"/>
  <c r="AX28" i="3"/>
  <c r="AX12" i="3"/>
  <c r="AX38" i="3"/>
  <c r="AX30" i="3"/>
  <c r="AX22" i="3"/>
  <c r="AX14" i="3"/>
  <c r="AX7" i="3"/>
  <c r="AX40" i="3"/>
  <c r="AX32" i="3"/>
  <c r="AX24" i="3"/>
  <c r="AX16" i="3"/>
  <c r="AX7" i="14"/>
  <c r="AX9" i="14"/>
  <c r="AX8" i="14"/>
  <c r="AX6" i="14"/>
  <c r="D13" i="11"/>
  <c r="D12" i="11"/>
  <c r="D11" i="11"/>
  <c r="D10" i="11"/>
  <c r="AW7" i="9"/>
  <c r="AX7" i="9" s="1"/>
  <c r="AW8" i="9"/>
  <c r="AX8" i="9" s="1"/>
  <c r="AW9" i="9"/>
  <c r="AX9" i="9" s="1"/>
  <c r="AX10" i="9"/>
  <c r="AW11" i="9"/>
  <c r="AX11" i="9" s="1"/>
  <c r="AW12" i="9"/>
  <c r="AX12" i="9" s="1"/>
  <c r="AW14" i="9"/>
  <c r="AX14" i="9" s="1"/>
  <c r="AW15" i="9"/>
  <c r="AX15" i="9" s="1"/>
  <c r="AW16" i="9"/>
  <c r="AX16" i="9" s="1"/>
  <c r="AX17" i="9"/>
  <c r="AW18" i="9"/>
  <c r="AX18" i="9" s="1"/>
  <c r="AW19" i="9"/>
  <c r="AX19" i="9" s="1"/>
  <c r="AW20" i="9"/>
  <c r="AX20" i="9" s="1"/>
  <c r="AW21" i="9"/>
  <c r="AX21" i="9" s="1"/>
  <c r="AV5" i="3"/>
  <c r="AW5" i="3"/>
  <c r="AV6" i="3"/>
  <c r="AW6" i="3"/>
  <c r="AV5" i="14"/>
  <c r="AW5" i="14"/>
  <c r="AY11" i="4" l="1"/>
  <c r="AX6" i="3"/>
  <c r="AX5" i="14"/>
  <c r="AX5" i="3"/>
  <c r="AW5" i="4"/>
  <c r="AV5" i="4"/>
  <c r="AW6" i="9"/>
  <c r="AX5" i="4" l="1"/>
  <c r="AX6" i="9"/>
  <c r="AX5" i="9"/>
  <c r="D14" i="11" l="1"/>
  <c r="G10" i="11" s="1"/>
  <c r="K9" i="9" l="1"/>
  <c r="AY9" i="9" s="1"/>
  <c r="K10" i="9"/>
  <c r="AY10" i="9" s="1"/>
  <c r="K11" i="9"/>
  <c r="AY11" i="9" s="1"/>
  <c r="K13" i="9"/>
  <c r="AY13" i="9" s="1"/>
  <c r="K14" i="9"/>
  <c r="AY14" i="9" s="1"/>
  <c r="K15" i="9"/>
  <c r="AY15" i="9" s="1"/>
  <c r="K6" i="9"/>
  <c r="AY6" i="9" s="1"/>
  <c r="K7" i="9"/>
  <c r="AY7" i="9" s="1"/>
  <c r="K8" i="9"/>
  <c r="AY8" i="9" s="1"/>
  <c r="K12" i="9"/>
  <c r="AY12" i="9" s="1"/>
  <c r="K16" i="9"/>
  <c r="AY16" i="9" s="1"/>
  <c r="K17" i="9"/>
  <c r="AY17" i="9" s="1"/>
  <c r="K18" i="9"/>
  <c r="AY18" i="9" s="1"/>
  <c r="K19" i="9"/>
  <c r="AY19" i="9" s="1"/>
  <c r="K20" i="9"/>
  <c r="AY20" i="9" s="1"/>
  <c r="K21" i="9"/>
  <c r="AY21" i="9" s="1"/>
  <c r="K5" i="9"/>
  <c r="AY5" i="9" s="1"/>
  <c r="G11" i="11"/>
  <c r="G13" i="11"/>
  <c r="G12" i="11"/>
  <c r="AY4" i="9" l="1"/>
  <c r="F10" i="11" s="1"/>
  <c r="K6" i="3"/>
  <c r="AY6" i="3" s="1"/>
  <c r="K7" i="3"/>
  <c r="AY7" i="3" s="1"/>
  <c r="K8" i="3"/>
  <c r="AY8" i="3" s="1"/>
  <c r="K9" i="3"/>
  <c r="AY9" i="3" s="1"/>
  <c r="K10" i="3"/>
  <c r="AY10" i="3" s="1"/>
  <c r="K11" i="3"/>
  <c r="AY11" i="3" s="1"/>
  <c r="K12" i="3"/>
  <c r="AY12" i="3" s="1"/>
  <c r="K13" i="3"/>
  <c r="AY13" i="3" s="1"/>
  <c r="K14" i="3"/>
  <c r="AY14" i="3" s="1"/>
  <c r="K15" i="3"/>
  <c r="AY15" i="3" s="1"/>
  <c r="K16" i="3"/>
  <c r="AY16" i="3" s="1"/>
  <c r="K17" i="3"/>
  <c r="AY17" i="3" s="1"/>
  <c r="K18" i="3"/>
  <c r="AY18" i="3" s="1"/>
  <c r="K19" i="3"/>
  <c r="AY19" i="3" s="1"/>
  <c r="K20" i="3"/>
  <c r="AY20" i="3" s="1"/>
  <c r="K21" i="3"/>
  <c r="AY21" i="3" s="1"/>
  <c r="K22" i="3"/>
  <c r="AY22" i="3" s="1"/>
  <c r="K23" i="3"/>
  <c r="AY23" i="3" s="1"/>
  <c r="K24" i="3"/>
  <c r="AY24" i="3" s="1"/>
  <c r="K25" i="3"/>
  <c r="AY25" i="3" s="1"/>
  <c r="K26" i="3"/>
  <c r="AY26" i="3" s="1"/>
  <c r="K27" i="3"/>
  <c r="AY27" i="3" s="1"/>
  <c r="K28" i="3"/>
  <c r="AY28" i="3" s="1"/>
  <c r="K29" i="3"/>
  <c r="AY29" i="3" s="1"/>
  <c r="K30" i="3"/>
  <c r="AY30" i="3" s="1"/>
  <c r="K31" i="3"/>
  <c r="AY31" i="3" s="1"/>
  <c r="K32" i="3"/>
  <c r="AY32" i="3" s="1"/>
  <c r="K33" i="3"/>
  <c r="AY33" i="3" s="1"/>
  <c r="K34" i="3"/>
  <c r="AY34" i="3" s="1"/>
  <c r="K35" i="3"/>
  <c r="AY35" i="3" s="1"/>
  <c r="K36" i="3"/>
  <c r="AY36" i="3" s="1"/>
  <c r="K37" i="3"/>
  <c r="AY37" i="3" s="1"/>
  <c r="K38" i="3"/>
  <c r="AY38" i="3" s="1"/>
  <c r="K39" i="3"/>
  <c r="AY39" i="3" s="1"/>
  <c r="K40" i="3"/>
  <c r="AY40" i="3" s="1"/>
  <c r="K5" i="3"/>
  <c r="AY5" i="3" s="1"/>
  <c r="K6" i="4"/>
  <c r="AY6" i="4" s="1"/>
  <c r="K7" i="4"/>
  <c r="AY7" i="4" s="1"/>
  <c r="K8" i="4"/>
  <c r="AY8" i="4" s="1"/>
  <c r="K9" i="4"/>
  <c r="AY9" i="4" s="1"/>
  <c r="K10" i="4"/>
  <c r="AY10" i="4" s="1"/>
  <c r="K12" i="4"/>
  <c r="AY12" i="4" s="1"/>
  <c r="K13" i="4"/>
  <c r="AY13" i="4" s="1"/>
  <c r="K14" i="4"/>
  <c r="AY14" i="4" s="1"/>
  <c r="K5" i="4"/>
  <c r="AY5" i="4" s="1"/>
  <c r="K6" i="14"/>
  <c r="AY6" i="14" s="1"/>
  <c r="K7" i="14"/>
  <c r="AY7" i="14" s="1"/>
  <c r="K8" i="14"/>
  <c r="AY8" i="14" s="1"/>
  <c r="K9" i="14"/>
  <c r="AY9" i="14" s="1"/>
  <c r="K5" i="14"/>
  <c r="AY5" i="14" s="1"/>
  <c r="G14" i="11"/>
  <c r="AY4" i="14" l="1"/>
  <c r="F11" i="11" s="1"/>
  <c r="AY4" i="4"/>
  <c r="F13" i="11" s="1"/>
  <c r="AY4" i="3"/>
  <c r="F12" i="11" s="1"/>
  <c r="F14" i="11" l="1"/>
</calcChain>
</file>

<file path=xl/sharedStrings.xml><?xml version="1.0" encoding="utf-8"?>
<sst xmlns="http://schemas.openxmlformats.org/spreadsheetml/2006/main" count="766" uniqueCount="398">
  <si>
    <t>PLAN DE EJECUCIÓN PROGRAMA DE TRANSPARENCIA Y ÉTICA PÚBLICA</t>
  </si>
  <si>
    <t>F-DE-1510
V4</t>
  </si>
  <si>
    <t>Objetivo</t>
  </si>
  <si>
    <t>Implementar en la Secretaría de Seguridad, Convivencia y Justicia el Programa de Transparencia y Ética Pública (PTEP) en la presente vigencia, mediante la ejecución de acciones e iniciativas institucionales organizadas en dos componentes (transversal y programático), con el propósito de fortalecer la transparencia, la ética, la integridad y la lucha contra la corrupción. Esto permitirá cumplir con las disposiciones legales, mejorar la articulación y coordinación entre entidades del Estado, y fomentar una corresponsabilidad institucional para prevenir, detectar y sancionar actos de corrupción, lavado de activos y financiación del terrorismo, así como garantizar el cumplimiento de las funciones misionales de la entidad.</t>
  </si>
  <si>
    <t>Objetivos específicos</t>
  </si>
  <si>
    <t xml:space="preserve">
• Articular acciones para la sostenibilidad y el seguimiento de las políticas del Modelo Integrado de Planeación y Gestión.
• Gestionar la debida diligencia, prevención y administración de riesgos de LAFT/FPADM.
• Desarrollar iniciativas de estado abierto sobre contenidos definidos por demanda ciudadana, acceso a la información pública y cultura de legalidad, mediante diferentes mecanismos e instrumentos dispuestos por la Ley.
• Estructurar e implementar el modelo de gestión jurídico anticorrupción (MGJA).
• Implementar acciones de rendición de cuentas permanente y focalizada.
• Promover la participación ciudadana y la innovación en la gestión de la entidad.
• Brindar información como habilitador de control social.
• Diseñar y desarrollar estrategias para fortalecer la atención a las ciudadanías. 
• Formular, implementar y hacer seguimiento al mapa de riesgos de corrupción
• Fortalecer las experiencias de las y los usuarios en materia de trámites.
• Promover la cultura de la integridad.</t>
  </si>
  <si>
    <t>Componente</t>
  </si>
  <si>
    <t>Total de actividades</t>
  </si>
  <si>
    <t>% de avance</t>
  </si>
  <si>
    <t>Ponderación</t>
  </si>
  <si>
    <t>1. ADMINISTRACIÓN DE RIESGOS</t>
  </si>
  <si>
    <t>2. REDES Y ARTICULACIÓN</t>
  </si>
  <si>
    <t>3. MODELO DE ESTADO ABIERTO</t>
  </si>
  <si>
    <t>4 INICIATIVAS ADICIONALES</t>
  </si>
  <si>
    <t>CONTROL DE CAMBIOS</t>
  </si>
  <si>
    <t>Número de versión</t>
  </si>
  <si>
    <t xml:space="preserve">Fecha </t>
  </si>
  <si>
    <t>Descripción de cambios</t>
  </si>
  <si>
    <t>28 de enero - Acta 01 del CIGD de 2025</t>
  </si>
  <si>
    <t>29 de mayo de 2025</t>
  </si>
  <si>
    <t>* Se modificaron cambios en fechas de entregra de productos y/o alcance de la meta a solicitud de los responsable de la ejecución de la meta. Ver fichas de solicitud de modificación y Acta del 29/05/2025</t>
  </si>
  <si>
    <t>29 de agosto de 2025</t>
  </si>
  <si>
    <t>** Se modificó cambio en fecha de entrega de productos y/o alcance de la meta a solicitud del responsable de la ejecución de la meta. Ver fichas de solicitud de modificación y Acta del 29/08/2025</t>
  </si>
  <si>
    <t>15 de septiembre de 2025</t>
  </si>
  <si>
    <t>*** Se modificó cambio en fecha de entrega de productos y/o alcance de la meta 1.1.4 a solicitud del responsable de la ejecución de la meta. Este ajuste se sustenta en el hecho de que, conforme con lo establecido en la Política de Gestión de Riesgos y demás lineamientos normativos vigentes, la periodicidad definida para el seguimiento a los riesgos de corrupción es cuatrimestral, lo cual permite realizar un máximo de tres ejercicios durante el año.  Ver fichas de solicitud de modificación y Acta del 15/09/2025</t>
  </si>
  <si>
    <t xml:space="preserve">PLAN DE EJECUCIÓN PROGRAMA DE TRANSPARENCIA Y ÉTICA PÚBLICA 
</t>
  </si>
  <si>
    <t>Instrucciones de diligenciamiento
PTEP</t>
  </si>
  <si>
    <t>Acciones estratégicas</t>
  </si>
  <si>
    <t>Las acciones estratégicas están definidas en el Programa de TranSparencia y Ética Pública componente transversal.</t>
  </si>
  <si>
    <t>No / numero</t>
  </si>
  <si>
    <t>Todas las actividades deben contar con numeración y llevarán una secuencia de acuerdo con la numeración del componente y de la acción estratégica.  Ejemplo: Componente 1, accción estrátegica 1.1, actividad 1.1.1.</t>
  </si>
  <si>
    <t>Actividad</t>
  </si>
  <si>
    <t>Redactar y describir  las acciones a relizar en lenguaje claro, en verbo en infinitivo y con periodicidad de ejecución. Ejemplo: Realizar seguimiento mensual a partir del mes de febrero, de la gestión de las PQRSDF (Peticiones, Quejas, Reclamos, Sugerencias, Denuncias y Felicitaciones) ingresadas a la entidad.</t>
  </si>
  <si>
    <t>Meta o producto</t>
  </si>
  <si>
    <t>Definir numericamente la cantidad que se logrará con la ejecución de la actividad. Ejemplo: Once (11)  informes elaborados y publicados en la página web.</t>
  </si>
  <si>
    <t xml:space="preserve">Responsable </t>
  </si>
  <si>
    <t>Definir la o las dependencias que son líderes responsables de la ejecución de la actividad.</t>
  </si>
  <si>
    <t>Fecha Inicio</t>
  </si>
  <si>
    <t>Fecha en la que se dará inicio a la ejecución de la actividad.</t>
  </si>
  <si>
    <t>Fecha Fin</t>
  </si>
  <si>
    <t>Fecha en la que se finalizará la ejecución de la actividad.</t>
  </si>
  <si>
    <t>Indicador</t>
  </si>
  <si>
    <t>Se debe determinar la medida cuantitativa de acuerdo con la meta de la actividad. Ejemplo: Número de informes publicados/Numero de infomes programados para publicación.</t>
  </si>
  <si>
    <t>Recursos</t>
  </si>
  <si>
    <t>Identificar de manera general los recursos necesario para el desarrollo de la actividad. Ejemplo: Humanos, Físicos, Tecnológicos, Financieros (Número Proyecto deinversión)</t>
  </si>
  <si>
    <t>Programación mensual</t>
  </si>
  <si>
    <t>Se debe identificar de manera el periodo de programación y ejecución de las actividades, en coherencia con la descripción de la actividad, la meta / producto y la fecha de programación.</t>
  </si>
  <si>
    <t xml:space="preserve">Ponderación del Plan de Acción </t>
  </si>
  <si>
    <t>Corresponder al valor de de ponderación de cada componente.</t>
  </si>
  <si>
    <t>Avance Anual</t>
  </si>
  <si>
    <t>Corresponder al valor del avance de cada componente.</t>
  </si>
  <si>
    <t>Reporte (Primera Línea)</t>
  </si>
  <si>
    <t>La dependencia respondable líder de la actividad, debe realizar la descripción de los avances o gestiones realizadas en torno al cumplimiento de la actividad, en el periodo del reporte, donde tambien se  debe mencionar los  productos o metas logradas, así como las evidencias de lo anterior mencionado. Ejemplo: La Dirección de Seguridad realizó el Diálogo Ciudadano el 24 de agosto de 202X,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</si>
  <si>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</si>
  <si>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observaciones frente a los avances y/o gestiones reportadas en los reportes, evidencias, así como las sugerencias de mejora y/o alertas de cumplimiento.</t>
  </si>
  <si>
    <t xml:space="preserve">PLAN DE EJECUCIÓN  PROGRAMA DE TRANSPARENCIA Y ÉTICA PÚBLICA </t>
  </si>
  <si>
    <t>Enero</t>
  </si>
  <si>
    <t>Febrero</t>
  </si>
  <si>
    <t>Marzo</t>
  </si>
  <si>
    <t>Abril</t>
  </si>
  <si>
    <t>Mayo</t>
  </si>
  <si>
    <t>Junio</t>
  </si>
  <si>
    <t>Julio</t>
  </si>
  <si>
    <t>Agosto</t>
  </si>
  <si>
    <t>Septiembre</t>
  </si>
  <si>
    <t xml:space="preserve">Octubre </t>
  </si>
  <si>
    <t xml:space="preserve">Noviembre </t>
  </si>
  <si>
    <t xml:space="preserve">Diciembre </t>
  </si>
  <si>
    <t xml:space="preserve">TOTAL </t>
  </si>
  <si>
    <t xml:space="preserve">Avance Anual </t>
  </si>
  <si>
    <t>COMPONENTE 1. ADMINISTRACIÓN DE RIESGOS</t>
  </si>
  <si>
    <t>Acción estratégica</t>
  </si>
  <si>
    <t>No</t>
  </si>
  <si>
    <t xml:space="preserve">Dependencia Responsable </t>
  </si>
  <si>
    <t>Prog</t>
  </si>
  <si>
    <t>Eject</t>
  </si>
  <si>
    <t>%Ejec</t>
  </si>
  <si>
    <t>1.1 GESTIÓN DE RIESGOS LA INTEGRIDAD PÚBLICA</t>
  </si>
  <si>
    <t>1.1.1</t>
  </si>
  <si>
    <t>Revisar y actualizar la Matriz de riesgos de corrupción y de LA/FT  de la entidad</t>
  </si>
  <si>
    <t>Matriz de Riesgos de corrupción actualizada</t>
  </si>
  <si>
    <t>Oficina Asesora de Planeación</t>
  </si>
  <si>
    <t>Recurso Humano
Recurso tecnológico</t>
  </si>
  <si>
    <t>Una (1) Matriz de Riesgos de corrupción actualizada vigencia 2025</t>
  </si>
  <si>
    <t>1.1.2</t>
  </si>
  <si>
    <t>Realizar el seguimiento a la Matriz de riesgos de seguridad de la información  y publicar el informe respectivo, de acuerdo con lo establecido en la Politica de Administración de Riesgos de la SCJ</t>
  </si>
  <si>
    <t>Tres (3) ejercicios de seguimientos a los riesgos de seguridad de la información y publicados</t>
  </si>
  <si>
    <t>Dirección Tecnologia y Sistemas de la Información</t>
  </si>
  <si>
    <t>(No. de seguimientos realizados/ No. de seguimientos programados)*100</t>
  </si>
  <si>
    <t>1.1.3</t>
  </si>
  <si>
    <t>Realizar el seguimiento al mapa de riesgos de corrupción y publicar el informe respectivo, de acuerdo con lo establecido en la normatividad vigente.</t>
  </si>
  <si>
    <t>Tres (3) ejercicios de seguimientos a los mapas de riesgos de corrupción efectuados y publicados</t>
  </si>
  <si>
    <t>(No. de seguimientos realizados/ No. de seguimientos programados)*101</t>
  </si>
  <si>
    <t>1.1.4</t>
  </si>
  <si>
    <t>Tres (3) ejercicios de seguimiento a los mapas de riesgos de corrupción efectuados y publicados</t>
  </si>
  <si>
    <t>Oficina de Control Interno</t>
  </si>
  <si>
    <t>31/10/2025***</t>
  </si>
  <si>
    <t>1.2  GESTIÓN DE RIESGOS DE LAVADO DE ACTIVOS (LA)/ FINANCIACIÓN DEL TERRORISMO (FT) Y PROLIFERCIÓN DE ARMAS DE DESTRUCCIÓN MASIVA (FP)</t>
  </si>
  <si>
    <t>1.2.1</t>
  </si>
  <si>
    <t>Politica actualizada, aprobada y socializada</t>
  </si>
  <si>
    <t>Una (1) Política de Riesgos LA/FT actualizada, aprobada y socializada</t>
  </si>
  <si>
    <t>1.2.2</t>
  </si>
  <si>
    <t>Lineamiento actualizado</t>
  </si>
  <si>
    <t>Un (1) Lineamiento SARLAFT actualizado</t>
  </si>
  <si>
    <t>1.2.3</t>
  </si>
  <si>
    <t>1.2.4</t>
  </si>
  <si>
    <t>Proyectar y oficializar la información documentada LA/FT(procedimiento, instructivos, formatos, etc)</t>
  </si>
  <si>
    <t>Información documentada LA/FT oficializada</t>
  </si>
  <si>
    <t>Un (1) reporte de  Información documentada LA/FT oficializada</t>
  </si>
  <si>
    <t>1.3 CANALES INSTITUCIONALES DE DENUNCIA</t>
  </si>
  <si>
    <t>1.3.1</t>
  </si>
  <si>
    <t xml:space="preserve">Gestionar una campaña de sensibilización sobre los canales institucionales de denuncia </t>
  </si>
  <si>
    <t xml:space="preserve">Campaña de sensibilización sobre los canales institucionales de denuncia </t>
  </si>
  <si>
    <t xml:space="preserve">Una (1) campaña de sensibilización sobre los canales institucionales de denuncia </t>
  </si>
  <si>
    <t>1.3.2</t>
  </si>
  <si>
    <t>Oficina Asesora de Comunicaciones</t>
  </si>
  <si>
    <t>(No. de de publicaciones realizadas/No. de publicaciones programadas)</t>
  </si>
  <si>
    <t>1.4.  DEBIDA DILIGENCIA</t>
  </si>
  <si>
    <t>1.4.1</t>
  </si>
  <si>
    <t>Una (1) capacitacion sobre riesgos de corrupción t LA/FT en el PIC</t>
  </si>
  <si>
    <t xml:space="preserve"> (Capacitacion sobre  riesgos de corrupción y LA/FT  ejecutadas / Capacitacion sobre  riesgos de corrupción y LA/FT programadas)</t>
  </si>
  <si>
    <t>1.5.  MODELO DE GESTIÓN JURÍDICA ANTICORRUPCIÓN - MGJA</t>
  </si>
  <si>
    <t>1.5.1</t>
  </si>
  <si>
    <t xml:space="preserve">Convocar mesa tecnica para la asignación del personal que se encontrará definiendo y acompañando el desarrollo del proceso de creación del plan de cumplimiento. </t>
  </si>
  <si>
    <t xml:space="preserve">Una (1) mesa tecnica </t>
  </si>
  <si>
    <t>Direccion Juridica y Contractual</t>
  </si>
  <si>
    <t>Recurso Humano 
Recurso tecnológico</t>
  </si>
  <si>
    <t>(Mesa tecnica realizada/ Mesa tecnica programada)*100</t>
  </si>
  <si>
    <t>1.5.2</t>
  </si>
  <si>
    <t xml:space="preserve">Un (1) normograma </t>
  </si>
  <si>
    <t>Normograma en materia de transparencia.</t>
  </si>
  <si>
    <t>1.5.4</t>
  </si>
  <si>
    <t>Desarrollar fichas de diagnóstico en las cuales se identifiquen posibles riesgos de corrupción en los procesos contractuales, como consecuencia de la ejecución y naturaleza de dichos procesos</t>
  </si>
  <si>
    <t xml:space="preserve">Dos (2) fichas diagnosticas  </t>
  </si>
  <si>
    <t>(No. de fichas realizadas/ No de fichas programadas)*100</t>
  </si>
  <si>
    <t>1.5.6</t>
  </si>
  <si>
    <t>Elaboración del plan de cumplimiento</t>
  </si>
  <si>
    <t>Un (1) Plan de cumplimiento</t>
  </si>
  <si>
    <t>(Plan de cumplimiento realizado/ Plan de cumplimiento programado)*100</t>
  </si>
  <si>
    <t>1.5.7</t>
  </si>
  <si>
    <t xml:space="preserve">Llevar a aprobación el Plan de Cumplimiento al Comité de Gestión y Desempeño
</t>
  </si>
  <si>
    <t>Un (1) Plan de cumplimiento aprobado</t>
  </si>
  <si>
    <t>(Plan de cumplimiento aprobado/ Plan de cumplimiento programado para llevar a CIGD)*101</t>
  </si>
  <si>
    <t>1.5.8</t>
  </si>
  <si>
    <t xml:space="preserve">Realizar seguimiento a la implementación del Modelo de Gestión Jurídica Anticorrupción. ** </t>
  </si>
  <si>
    <t>Un (1) informe de seguimiento</t>
  </si>
  <si>
    <t>Un (1) informe de seguimiento al MGJA</t>
  </si>
  <si>
    <t>1/10/2025**</t>
  </si>
  <si>
    <t>31/10/2025**</t>
  </si>
  <si>
    <t>* Modificación de meta y/o producto a solicitud del responsable de su ejecución. Acta de fecha 29/05/2025</t>
  </si>
  <si>
    <t>** Modificación de meta y/o producto a solicitud del responsable de su ejecución. Acta de fecha 29/08/2025</t>
  </si>
  <si>
    <t>*** Modificación de meta y/o producto a solicitud del responsable de su ejecución. Acta de fecha 15/09/2025</t>
  </si>
  <si>
    <t>COMPONENTE 2. REDES Y ARTICULACIÓN</t>
  </si>
  <si>
    <t xml:space="preserve">Dependecia Responsable </t>
  </si>
  <si>
    <t xml:space="preserve">2.1 REDES INTERNAS </t>
  </si>
  <si>
    <t>2.1.1</t>
  </si>
  <si>
    <t xml:space="preserve">Identificar las redes internas - Mesas ténicas </t>
  </si>
  <si>
    <t>1 matriz de inventario de mesas técnicas</t>
  </si>
  <si>
    <t>Matriz de inventario de mesas técnicas</t>
  </si>
  <si>
    <t>2.1.2</t>
  </si>
  <si>
    <t>Realizar cuatro (4) campañas de comunicación interna durante la anualidad.</t>
  </si>
  <si>
    <t>4 campañas de comunicación, Una (1) por cada trimestre.</t>
  </si>
  <si>
    <t>(No. de campañas de comunicación interna realizadas/ No. de campañas de comunicación interna programadas)*100</t>
  </si>
  <si>
    <t>2.1.3</t>
  </si>
  <si>
    <t>Realizar cuatro (4) encuestas para medir el cumplimento de objetivo de las campañas internas</t>
  </si>
  <si>
    <t>4 encuestas durante la vigencia.  Una (1) por cada trimestre.</t>
  </si>
  <si>
    <t>(No.de encuestas realizadas/ No. de encuestas programadas)*100</t>
  </si>
  <si>
    <t>2.2 REDES EXTERNAS</t>
  </si>
  <si>
    <t>2.2.1</t>
  </si>
  <si>
    <t>1 matriz de inventario  Unico de Instancias de Coordinación.</t>
  </si>
  <si>
    <t>Matriz de inventario  Unico de Instancias de  Coordinación.</t>
  </si>
  <si>
    <t>2.2.2</t>
  </si>
  <si>
    <t>Actualizar la sección de instancias de coordinación con los lineamientos Distritales (Resolución 753 de 2020 de la Secretaría General y usando los formatos de los anexos establecidos.)</t>
  </si>
  <si>
    <t>Una (1) actualización por cada instancias de coordinación.</t>
  </si>
  <si>
    <t> Subsecretaría de Seguridad y Convivencia
Centro de Comando, Control, Comunicaciones y Cómputo (C4)
Dirección Jurídica y Contractual</t>
  </si>
  <si>
    <t>(No. de actualizaciones realizadas por instancia de coordinación/No. de actualizaciones programadas por instancia de coordinación)*100</t>
  </si>
  <si>
    <t xml:space="preserve">PLAN DE EJECUCIÓN  PROGRAMA DE TRANSPARENCIA Y ÉTICA PÚBLICA 
</t>
  </si>
  <si>
    <t xml:space="preserve"> </t>
  </si>
  <si>
    <t>COMPONENTE 3 MODELO DE ESTADO ABIERTO</t>
  </si>
  <si>
    <t xml:space="preserve"> 3.1 ACCESO A LA INFORMACIÓN PÚBLICA Y TRANSPARENCIA </t>
  </si>
  <si>
    <t>3.1.1</t>
  </si>
  <si>
    <t>Revisar y actualizar la información en el Menú Participa trimestralmente, de acuerdo con lo estipulado en la Ley 1712 de 2014, la resolución reglamentaria 1519 de 2020, los "Lineamientos para publicar información en el Menú Participa sobre participación ciudadana en la gestión pública" de la Función Pública.</t>
  </si>
  <si>
    <t>Tres (3) actualizaciones trimestarles del Menú participa.</t>
  </si>
  <si>
    <t>(No.de actualizaciones realizadas  al Menú Participa/No. de actualizaciones programadas al Menú Participa)*100</t>
  </si>
  <si>
    <t>3.1.2</t>
  </si>
  <si>
    <t>Esquema de publicaciones del Botón de Transparencia y Acceso a la Información pública de la Entidad</t>
  </si>
  <si>
    <t>3.1.3</t>
  </si>
  <si>
    <t>Socialización esquema de publicaciones del Botón de Transparencia y Acceso a la Información pública de la Entidad.</t>
  </si>
  <si>
    <t>Una (1) socialización del esquema de publicaciones realizada.</t>
  </si>
  <si>
    <t>(No. de socializaciones realizadas/ No. de socializaciones programadas)*100</t>
  </si>
  <si>
    <t>3.1.4</t>
  </si>
  <si>
    <t xml:space="preserve">Socializaciones  del menú Participa y botón  Transparencia y Acceso a la Información pública, dirigida a servidores, colaboradores y ciudadanía.                                                                                                                                                                                                                                                                                                                                                                                     </t>
  </si>
  <si>
    <t xml:space="preserve">Una  (1) socialización Menu Participa
Una (1) socialiación Botón Transparencia </t>
  </si>
  <si>
    <t>Dos  (2) socializaciones realizadas</t>
  </si>
  <si>
    <t>3.1.6</t>
  </si>
  <si>
    <t>Actualizar  y publicar mensualmente datos abiertos en la plataforma distrital.</t>
  </si>
  <si>
    <t>Una actualización mensual de datos abiertos en la plataforma distrital. Doce (12) durante la vigencia</t>
  </si>
  <si>
    <t>Oficina de Análisis de Información y Estudios Estratégicos</t>
  </si>
  <si>
    <t>(No. de actualizaciones  en la plataforma realizadas/No. actualizaciones en la plataforma programadas)*100</t>
  </si>
  <si>
    <t>3.1.7</t>
  </si>
  <si>
    <t>Realizar jornadas de sensibilización para la identificación y/o actualización de datos abiertos</t>
  </si>
  <si>
    <t>Dos (2) jornadas de sensibilización para la identificación y/o actualización de datos abiertos</t>
  </si>
  <si>
    <t>Dirección de Tecnologías y Sistemas de Información</t>
  </si>
  <si>
    <t>(No. de jornadas de sensibilación realizadas/No. de jornadas de sensibilización programadas)*100</t>
  </si>
  <si>
    <t>3.1.8</t>
  </si>
  <si>
    <t>(Número de informes publicados /Total informes programados)*100</t>
  </si>
  <si>
    <t>3.1.9</t>
  </si>
  <si>
    <t>Divulgar a partir del mes de abril, los resultados del seguimiento de la gestión de las PQRSDF (Peticiones, Quejas, Reclamos, Sugerencias, Denuncias y Felicitaciones) radicadas por la Ciudadanía.**</t>
  </si>
  <si>
    <t>Tres (3) piezas comunicativas dando a conocer los resultados de seguimiento de PQRSDF elaboradas y divulgadas por la oficina de comunicaciones. **</t>
  </si>
  <si>
    <t>Subsecretaría de Gestión Institucional (Proceso de Atención y Relación con el Ciudadano)</t>
  </si>
  <si>
    <t>Número de piezas comunicativas publicadas / Numero de piezas comunicativas programadas para publicacion.</t>
  </si>
  <si>
    <t>31/12/2025**</t>
  </si>
  <si>
    <t>3.1.10</t>
  </si>
  <si>
    <t>Socializar trimestralmente mediante memorando el instructivo de supervisión de contratos, resaltando el deber de la publicación de la información contractual en el SECOP II, para dar cumplimiento a la Ley 1712 de 2014.</t>
  </si>
  <si>
    <t>Cuatro (4) memorandos durante la vigencia</t>
  </si>
  <si>
    <t>Dirección Jurídica y Contractual</t>
  </si>
  <si>
    <t>(Número de memorandos radicados/Número de memorados programados para radicar)*100</t>
  </si>
  <si>
    <t>3.1.11</t>
  </si>
  <si>
    <t>Realizar jornadas de capacitación sobre manual de contratación, supervisión e interventoría, dirigidas a supervisores y apoyo a la supervisión.</t>
  </si>
  <si>
    <t>Tres (3) jornadas desarrolladas</t>
  </si>
  <si>
    <t>(No. de jornadas realizadas/No. de jornadas programadas para radicar)*100</t>
  </si>
  <si>
    <t>3.1.12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</si>
  <si>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</si>
  <si>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</si>
  <si>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</si>
  <si>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</si>
  <si>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3.1.13</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</si>
  <si>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</si>
  <si>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cuatro (4) seguimientos del PAA publicados en la página web </t>
  </si>
  <si>
    <t xml:space="preserve">Subsecretaria de Gestión Institucional
</t>
  </si>
  <si>
    <t>(Número de seguimientos publicados /Número seguimientos programados)*100</t>
  </si>
  <si>
    <t>3.1.14</t>
  </si>
  <si>
    <t>Actualizar y publicar el registro o inventario de activos de información.</t>
  </si>
  <si>
    <t>Un (1) registro o inventario de activos de información actualizado y publicado</t>
  </si>
  <si>
    <t>Dirección de Recursos Físicos y Gestión Documental</t>
  </si>
  <si>
    <t xml:space="preserve"> Registro o inventario de activos de información</t>
  </si>
  <si>
    <t>3.1.15</t>
  </si>
  <si>
    <t>Realizar campañas internas para promover Ia actualización de los instrumentos archivísticos: Tablas de retención documental (registro de activos, índice de información clasificada y reservada y esquema de publicación).</t>
  </si>
  <si>
    <t>Dos (2) campañas sobre gestón documental realizadas</t>
  </si>
  <si>
    <t>(No. de campañas realizadas/ No. de campañas programadas)*100</t>
  </si>
  <si>
    <t>3.1.16</t>
  </si>
  <si>
    <t>Realizar capacitaciones internas sobre los instrumentos archivísticos: tablas de retención documental, registro de activos, índice de información clasificada y reservada y esquema de publicación.</t>
  </si>
  <si>
    <t>Realizar 3 capacitaciones en la vigencia</t>
  </si>
  <si>
    <t>(No. de capacitaciones internas realizadas/ No. de capacitaciones internas programadas)*100</t>
  </si>
  <si>
    <t>3.1.17</t>
  </si>
  <si>
    <t>(No. de piezas publicadas trimestralmente/No. de piezas programadas para publicar)*100</t>
  </si>
  <si>
    <t>3.1.18</t>
  </si>
  <si>
    <t>Socializar  lineamientos de accesibilidad para la publicación de documentos en el sitio web, a los lideres operativos de cada proceso.</t>
  </si>
  <si>
    <t xml:space="preserve">Dos (2) socializaciones en la vigencia </t>
  </si>
  <si>
    <t>3.1.19</t>
  </si>
  <si>
    <t>Realizar el monitoreo aleatorio de manera trimestral a la accesibilidad de los documentos digitales publicados</t>
  </si>
  <si>
    <t>Un (1) monitoreo trimestrales y correos de alertamientos, para un total de 4 monitoreos durante la vigencia.</t>
  </si>
  <si>
    <t>(No. de monitoreos realizados/No. de monitoreos programados)*100</t>
  </si>
  <si>
    <t>3.1.20</t>
  </si>
  <si>
    <t>Realizar el monitoreo trimestral a la actualización de la información contenida en el botón de transparencia y  acceso a la información pública, de acuerdo a la Guía Matriz de cumplimiento de la Ley 1712/2014.</t>
  </si>
  <si>
    <t xml:space="preserve">Tres (3) monitoreos  realizados a través de la matriz de cumplimiento de la Ley 1712/2014 y correos de alertamientos </t>
  </si>
  <si>
    <t>(Número de monitoreos publicados/Total monitoreos programados)*100</t>
  </si>
  <si>
    <t>3.1.21</t>
  </si>
  <si>
    <t>Evaluar el grado de cumplimiento de la Ley 1712 de 2014 "Transparencia y Acceso a la Información Pública", incluyendo la resolución 1519 de 2020 anexo 2.</t>
  </si>
  <si>
    <t>Un (1) seguimiento al cumplimiento de la Ley 1712 de 2014</t>
  </si>
  <si>
    <t xml:space="preserve">Un (1) seguimiento realizado y publicado
</t>
  </si>
  <si>
    <t>3.2 INTEGRIDAD PÚBLICA Y CULTURA DE LA LEGALIDAD</t>
  </si>
  <si>
    <t>3.2.1</t>
  </si>
  <si>
    <t>Socializar el Plan de Cultura de Integridad de la vigencia 2025</t>
  </si>
  <si>
    <t>Una (1) socialización realizada</t>
  </si>
  <si>
    <t>Dirección de Gestión Humana</t>
  </si>
  <si>
    <t>3.2.2</t>
  </si>
  <si>
    <t>Realizar campañas trimestrales sobre conflicto de Intereses</t>
  </si>
  <si>
    <t>Una (1) campaña trimestral</t>
  </si>
  <si>
    <t>3.2.3</t>
  </si>
  <si>
    <t xml:space="preserve">Realizar campañas trimestrales sobre codigo de integridad </t>
  </si>
  <si>
    <t>3.2.4</t>
  </si>
  <si>
    <t>Evaluar la estrategia para la promoción del código de integridad y sus principios institucionales de 2025.</t>
  </si>
  <si>
    <t>Un (1) informe realizado</t>
  </si>
  <si>
    <t xml:space="preserve"> 3.3 DIÁLOGO Y CORRESPONSABILIDAD</t>
  </si>
  <si>
    <t>3.3.1</t>
  </si>
  <si>
    <t>Actualizar la caracterización de ciudadanos, usuarios y grupos de interés de conformidad con los lineamientos de la Función Pública</t>
  </si>
  <si>
    <t>Un (1) documento de caracterización publicado</t>
  </si>
  <si>
    <t>Oficina Asesora de Planeación
Subsecretaria de Gestión Institucional (Atención y Relacionamiento con el Ciudadano)</t>
  </si>
  <si>
    <t>Una (1) actualización realizada</t>
  </si>
  <si>
    <t>3.3.2</t>
  </si>
  <si>
    <t xml:space="preserve">Formular y divulgar la estrategia de rendición de cuentas 2025, a fin de fortalecer la capacidad institucional para la producción y divulgación de información completa, confiable y clara sobre los resultados de la gestión de la SDSCJ y el cumplimiento de las metas misionales asociadas con el plan de desarrollo distrital. </t>
  </si>
  <si>
    <t>Una (1) estrategia formulada y socializada</t>
  </si>
  <si>
    <t>Una (1) estrategia  publicada</t>
  </si>
  <si>
    <t>3.3.3</t>
  </si>
  <si>
    <t>Formular y publicar el plan y estrategia de participación 2025, a fin de implementar iniciativas que permitan fortalecer la participación ciudadana en la toma de decisiones públicas</t>
  </si>
  <si>
    <t>Un (1) plan y una estrategia de participación ciudadana publicadas</t>
  </si>
  <si>
    <t>3.3.4</t>
  </si>
  <si>
    <t>Capacitar a grupos de valor en temas relacionados con Participación y Rendición de cuentas, para fortalecer el conocimiento frente a el objetivo de estos espacios.**</t>
  </si>
  <si>
    <t>Dos (2) capacitaciones a grupos de valores</t>
  </si>
  <si>
    <t>(No. de capacitaciones  realizadas/ No. de capacitaciones programadas)*100</t>
  </si>
  <si>
    <t>1/08/2025**</t>
  </si>
  <si>
    <t>30/09/2025**</t>
  </si>
  <si>
    <t>3.3.5</t>
  </si>
  <si>
    <t>Convocar oportunamente a la ciudadanía, grupos de valor e interés  a participación en los espacios de diálogos ciudadanos y audienciencia de rendición de cuentas</t>
  </si>
  <si>
    <t>Una (1) convocatoria por cada espacio de diálogo ciudadano y audiencia de rendición de cuentas.</t>
  </si>
  <si>
    <t>Oficina Asesora de Planeación
Todas las dependencias en especial áreas misionales (Subsecretaría de Seguridad y Convivencia
Subsecretaría de Acceso a la Justicia)</t>
  </si>
  <si>
    <t>(No. de convocatorias realizadas/No. de Convocatorias programadas)*100</t>
  </si>
  <si>
    <t>3.3.6</t>
  </si>
  <si>
    <t>Acompañar el desarrollo de la Audiencia Pública de Rendición de Cuentas de la entidad  y de los diálogos ciudadanos definidos en la Estrategia de Rendición de Cuentas.</t>
  </si>
  <si>
    <t>Un (1) acompañamiento por diálogo ciudadano y audiencia de rendición de cuentas</t>
  </si>
  <si>
    <t>(No. de acompañamientos realizados/No de acompañamientos programados)*100</t>
  </si>
  <si>
    <t>3.3.7</t>
  </si>
  <si>
    <t>(No. de piezas realizadas/ No. de piezas programadas)*100</t>
  </si>
  <si>
    <t>3.3.8</t>
  </si>
  <si>
    <t>Incluir interpretación de lengua de señas colombianas o subtítulos en los videos trimestrales, para que las personas con discapacidad auditiva o quienes vean los videos en pantallas o dispositivos sin sonido, puedan recibir el mensaje.</t>
  </si>
  <si>
    <t xml:space="preserve">Dos (2) videos trimestrales </t>
  </si>
  <si>
    <t>(No. de videos con inclusión lengua de señas o subtitulos realizados/ No. de videos con inclusión lengua de señas o subtitulos realizados)*101</t>
  </si>
  <si>
    <t>3.3.9</t>
  </si>
  <si>
    <t>Reportar trimestralmente ejecución del Plan de Participación 2025</t>
  </si>
  <si>
    <t>Tres (3) reportes de la ejecución en la vigencia</t>
  </si>
  <si>
    <t>Oficina Asesora de Planeación
Subsecretaría de Seguridad y Convivencia
Subsecretaría de de Acceso a la Justicia
Subsecretaría de Gestión Institucional (Proceso de Atención y Relación con el Ciudadano)
Dirección de Tecnologías y Sistemas de la Información
Dirección de Gestión Humana</t>
  </si>
  <si>
    <t>(No. de reportes realizados/Total reportes programados)*100</t>
  </si>
  <si>
    <t>3.3.10</t>
  </si>
  <si>
    <t>Realizar monitoreo trimestral al avance en la ejecución de las actividades programadas en la estrategia de participación 2025</t>
  </si>
  <si>
    <t>Tres (3) monitoreos realizados y publicados</t>
  </si>
  <si>
    <t>03//04/2025</t>
  </si>
  <si>
    <t>3.3.11</t>
  </si>
  <si>
    <t>Evaluar al cumplimiento del Plan de Participación Ciudadana 2025.</t>
  </si>
  <si>
    <t>Una (1) evaluación al cumplimiento del Plan de Participación Ciudadana</t>
  </si>
  <si>
    <t>Una (1) evaluación realizada</t>
  </si>
  <si>
    <t>3.3.12</t>
  </si>
  <si>
    <t>Evaluar la estrategia de Rendición de cuentas de la entidad, en el marco de la normatividad vigente</t>
  </si>
  <si>
    <t>Una (1) evaluación de la estrategia de rendición de cuentas</t>
  </si>
  <si>
    <t>COMPONENTE 4. INICIATIVAS ADICIONALES</t>
  </si>
  <si>
    <t>4.1 MECANISMOS PARA MEJORAR LA ATENCIÓN AL CIUDADANO</t>
  </si>
  <si>
    <t>4.1.1</t>
  </si>
  <si>
    <t>Convocar sesión de mesa tecnica de relacionamiento con el ciudadano</t>
  </si>
  <si>
    <t>Cuatro (4) mesas de relacionamiento ciudadano</t>
  </si>
  <si>
    <t>(No. de mesas tecnica de relacionamiento realizadas/No. de mesa 3 programadas)*100%</t>
  </si>
  <si>
    <t>4.1.2</t>
  </si>
  <si>
    <t>Actualizar anualmente las preguntas frecuentes publicadas en la Página Web.</t>
  </si>
  <si>
    <t>Una (1) actualización de las preguntas frecuentes publicadas en la página web</t>
  </si>
  <si>
    <t>(Actualización de las preguntas frecuentes publicadas / Actualización de preguntas frecuentes programadas para publicación)*100</t>
  </si>
  <si>
    <t>4.1.3</t>
  </si>
  <si>
    <t>Revisar y actualizar anualmente procedimiento de gestión de Peticiones, quejas, reclamos, sugerencias y denuncias</t>
  </si>
  <si>
    <t>Una (1) actualización del procedimiento de gestión de Peticiones, quejas, reclamos, sugerencias y denuncias publicado en el aplicativo MIPG</t>
  </si>
  <si>
    <t>(Actualización del los procedimiento de gestión de PQRSD publicados / Actualización del los procedimiento de gestión de PQRSD programadas para publicación)*100</t>
  </si>
  <si>
    <t>4.1.4</t>
  </si>
  <si>
    <t>Realizar medición mensual del canal telefónico de atención al ciudadano</t>
  </si>
  <si>
    <t>Doce (12) mediciones mensuales de tiempos de atención. </t>
  </si>
  <si>
    <t>Dirección de Tecnologías y Sistemas de la Información</t>
  </si>
  <si>
    <t>(No. de mediciones realizadas/No. de mediciones programadas)*100%</t>
  </si>
  <si>
    <t>4.1.5</t>
  </si>
  <si>
    <t xml:space="preserve">Realizar mensualmente encuesta telefónica de satisfacción de atención al ciudadano </t>
  </si>
  <si>
    <t xml:space="preserve">Doce (12) encuestas telefónicas de medición de la satisfacción de atención al ciudadano </t>
  </si>
  <si>
    <t>(Mediciones realizadas/Mediciones programadas)*100%</t>
  </si>
  <si>
    <t>4.2 RACIONALIZACIÓN DE TRÁMITES</t>
  </si>
  <si>
    <t>4.2.1</t>
  </si>
  <si>
    <t xml:space="preserve">Elaborar un inventario de Trámites, OPAs y Servicios de Consulta de Acceso a Información Pública  de la Secretaría de Seguridad, Convivencia y Justifica para incluir en el inventario de la entidad	</t>
  </si>
  <si>
    <t xml:space="preserve">Un (1) Inventario Trámites, OPAs y Servicios de Consulta de Acceso a Información
Pública </t>
  </si>
  <si>
    <t>Humanos / Técnicos</t>
  </si>
  <si>
    <t>Un (1)  inventario de  Trámites, OPAs y Servicios de Consulta de Acceso a Información Pública</t>
  </si>
  <si>
    <t>4.2.2</t>
  </si>
  <si>
    <t>Evaluar la satisfacción mensual de los visitantes de las personas privadas de la libertad de la Cárcel Distrital, frente a los atributos de calidad del trámite de autorización de ingreso de visitante.</t>
  </si>
  <si>
    <t>Un (1) resultado mensual de la evaluaciones realizadas Cárcel Distrital, para un total de doce (12) en la vigencia</t>
  </si>
  <si>
    <t>Cárcel Distrital de Varones y Anexo de Mujeres</t>
  </si>
  <si>
    <t>(No. de resultados de las evaluaciones realizadas / No. de resultados de las evaluaciones programadas)*100</t>
  </si>
  <si>
    <t>4.3 INNOVACIÓN EN LA GESTIÓN PÚBLICA</t>
  </si>
  <si>
    <t>4.3.1</t>
  </si>
  <si>
    <t>Realizar semana de Gestión de Conocimiento e Innovación en la SDSCJ</t>
  </si>
  <si>
    <t>Una (1) semana de GCEI</t>
  </si>
  <si>
    <t>(Una (1) semana de GCEI desarrollada / semana de GCEI programada)*100</t>
  </si>
  <si>
    <t>4.3.2</t>
  </si>
  <si>
    <t xml:space="preserve">Presentar avances de la política de gestión del conocimiento y la innovación, así como las buenas prácticas, en el marco del Comité Institucional de Gestión y Desempeño </t>
  </si>
  <si>
    <t>Una (1) presentación realizada CSCGD</t>
  </si>
  <si>
    <t>(Presentación realizada CICGD / Presentación programada CICGD)*100</t>
  </si>
  <si>
    <t>4.3.3</t>
  </si>
  <si>
    <t>Identificar iniciativas innovadoras en la SDSCJ y presentarlas en el Comité Institucional de Gestión y Desempeño.</t>
  </si>
  <si>
    <t>5 Iniciativas Innovadoras CIGD</t>
  </si>
  <si>
    <t>(No. Iniciativas Innovadoras CIGD realizadas / No. Iniciativas Innovadoras CIGD programadas)*100</t>
  </si>
  <si>
    <t>Revisar y actualizar el esquema de publicaciones del Botón de Transparencia y Acceso a la Información pública de la Entidad*</t>
  </si>
  <si>
    <t>Un (1) Esquema de publicación revisado y actualizado.*</t>
  </si>
  <si>
    <t>30/06/2025*</t>
  </si>
  <si>
    <t xml:space="preserve">Elaborar y publicar el informe de gestión anual  de la entidad, en lenguaje claro y comprensible.* </t>
  </si>
  <si>
    <t>Un (1) informe de gestión publicado en la página web de la entidad.*</t>
  </si>
  <si>
    <t>Identificar las redes externas - Inventario Unico de Instancias de  Coordinación.*</t>
  </si>
  <si>
    <t>30/09/2025*</t>
  </si>
  <si>
    <t>Actualizar, Oficializar y socializar la Política de Riesgos LA/FT ante comité CICCI*</t>
  </si>
  <si>
    <t>Actualizar Lineamiento SARLAFT*</t>
  </si>
  <si>
    <t>30/10/2025*</t>
  </si>
  <si>
    <t>30/11/2025*</t>
  </si>
  <si>
    <t>Gestionar con el área correspondiente en el marco del Plan Institucional de Capacitación PIC- 2025, capacitaciones sobre  riesgos de corrupción y LA/FT  y su manejo dentro de los procesos de la entidad*</t>
  </si>
  <si>
    <t xml:space="preserve">Realizar un normograma en materia de transparencia, gestión contractual, lucha contra la corrupción.* 
</t>
  </si>
  <si>
    <t>F-DE-1510
V5</t>
  </si>
  <si>
    <t>11 de diciembre de 2025</t>
  </si>
  <si>
    <t>Gestionar campaña de sensibilización sobre Riesgos LA/FT* ****</t>
  </si>
  <si>
    <t>Campaña de sensibilización sobre Riesgos LA/FT</t>
  </si>
  <si>
    <t>Difusión de información asociada a Riesgos LA/FT</t>
  </si>
  <si>
    <t xml:space="preserve"> Cuarenta y uno (41) publicaciones en la vigencia</t>
  </si>
  <si>
    <t xml:space="preserve"> Treinta y uno (31) publicaciones en la vigencia</t>
  </si>
  <si>
    <t>Cuarenta y cuatro (44) publicaciones en la vigencia</t>
  </si>
  <si>
    <t>Divulgar mensualmente el canal para denunciar actos de corrupción en los diferentes productos internos y externos de comunicación para la ciudadanía, los servidores y servidoras****</t>
  </si>
  <si>
    <t>Elaborar y divulgar mensualmente piezas comunicacionales  para la ciudadanía en lenguaje claro, amable, cercano y entendible sobre avances de gestión de la Entidad en temas de seguridad, convivencia y justicia (Presentaciones, comunicados de prensa, carteleras, piezas gráficas para redes sociales y otros medios).****</t>
  </si>
  <si>
    <t>Publicar piezas con información sobre servicios de la entidad con lenguaje claro y compresible.****</t>
  </si>
  <si>
    <t>**** Eliminación actividades y modificación de meta y/o producto a solicitud del responsable. Aprobado con fecha 11/12/2025</t>
  </si>
  <si>
    <r>
      <t xml:space="preserve">F-DE-1510
</t>
    </r>
    <r>
      <rPr>
        <b/>
        <sz val="11"/>
        <color theme="1"/>
        <rFont val="Arial"/>
        <family val="2"/>
      </rPr>
      <t>V5</t>
    </r>
  </si>
  <si>
    <t>**** Se aumentó la meta de las actividades 1.3.2, 3.3.7 y 3.1.17 debido a que su ejecución superó lo inicialmente planificado y se ajustó el cronograma detallado. Asimismo, se ajustaron la actividad, el producto y la meta de la actividad 1.2.3 para alinearlos con los cambios establecidos en la Política de Riesgos Institucional.
Se eliminaron las actividades 1.5.3, 1.5.5, 1.2.2 y 3.1.5 porque su ejecución ya está integrada en otras actividades adelantadas y por la actualización de los lineamientos normativos, sin afectar los objetivos del PTEP.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</si>
</sst>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sz val="11"/>
      <name val="Calibri"/>
      <family val="2"/>
      <scheme val="minor"/>
    </font>
    <font>
      <sz val="10"/>
      <name val="Arial"/>
      <family val="2"/>
    </font>
    <font>
      <sz val="11"/>
      <name val="Arial"/>
      <family val="2"/>
    </font>
    <font>
      <sz val="11"/>
      <color rgb="FF000000"/>
      <name val="Arial"/>
      <family val="2"/>
    </font>
    <font>
      <sz val="11"/>
      <color theme="1"/>
      <name val="Calibri"/>
      <family val="2"/>
      <scheme val="minor"/>
    </font>
    <font>
      <sz val="8"/>
      <name val="Calibri"/>
      <family val="2"/>
      <scheme val="minor"/>
    </font>
    <font>
      <b/>
      <sz val="11"/>
      <name val="Arial"/>
      <family val="2"/>
    </font>
    <font>
      <sz val="10"/>
      <color theme="1"/>
      <name val="Arial"/>
      <family val="2"/>
    </font>
    <font>
      <b/>
      <sz val="11"/>
      <color theme="0"/>
      <name val="Arial"/>
      <family val="2"/>
    </font>
    <font>
      <sz val="11"/>
      <color rgb="FF000000"/>
      <name val="Calibri"/>
      <family val="2"/>
      <charset val="1"/>
    </font>
  </fonts>
  <fills count="18">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theme="2" tint="-9.9978637043366805E-2"/>
        <bgColor rgb="FFFFFFCC"/>
      </patternFill>
    </fill>
    <fill>
      <patternFill patternType="solid">
        <fgColor theme="0" tint="-0.249977111117893"/>
        <bgColor rgb="FFFFFFCC"/>
      </patternFill>
    </fill>
    <fill>
      <patternFill patternType="solid">
        <fgColor theme="6" tint="0.59999389629810485"/>
        <bgColor rgb="FFFFFFCC"/>
      </patternFill>
    </fill>
    <fill>
      <patternFill patternType="solid">
        <fgColor theme="0" tint="-0.14999847407452621"/>
        <bgColor indexed="64"/>
      </patternFill>
    </fill>
    <fill>
      <patternFill patternType="solid">
        <fgColor theme="0" tint="-0.34998626667073579"/>
        <bgColor rgb="FFFFFFCC"/>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8" tint="0.79998168889431442"/>
        <bgColor rgb="FFFFFFCC"/>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s>
  <borders count="6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s>
  <cellStyleXfs count="5">
    <xf numFmtId="0" fontId="0" fillId="0" borderId="0"/>
    <xf numFmtId="0" fontId="1" fillId="0" borderId="0" applyNumberFormat="0" applyFill="0" applyBorder="0" applyAlignment="0" applyProtection="0"/>
    <xf numFmtId="9" fontId="11" fillId="0" borderId="0" applyFont="0" applyFill="0" applyBorder="0" applyAlignment="0" applyProtection="0"/>
    <xf numFmtId="0" fontId="16" fillId="0" borderId="0"/>
    <xf numFmtId="0" fontId="16" fillId="0" borderId="0"/>
  </cellStyleXfs>
  <cellXfs count="317">
    <xf numFmtId="0" fontId="0" fillId="0" borderId="0" xfId="0"/>
    <xf numFmtId="0" fontId="3" fillId="0" borderId="0" xfId="0" applyFont="1"/>
    <xf numFmtId="0" fontId="4" fillId="0" borderId="0" xfId="0" applyFont="1"/>
    <xf numFmtId="0" fontId="3" fillId="0" borderId="0" xfId="0" applyFont="1" applyAlignment="1">
      <alignment horizontal="left" wrapText="1"/>
    </xf>
    <xf numFmtId="0" fontId="5" fillId="0" borderId="2" xfId="0" applyFont="1" applyBorder="1"/>
    <xf numFmtId="0" fontId="5" fillId="0" borderId="4" xfId="0" applyFont="1" applyBorder="1" applyAlignment="1">
      <alignment horizontal="right" wrapText="1"/>
    </xf>
    <xf numFmtId="0" fontId="3" fillId="0" borderId="17" xfId="0" applyFont="1" applyBorder="1"/>
    <xf numFmtId="0" fontId="3" fillId="0" borderId="18" xfId="0" applyFont="1" applyBorder="1"/>
    <xf numFmtId="0" fontId="0" fillId="0" borderId="0" xfId="0" applyAlignment="1">
      <alignment horizontal="left"/>
    </xf>
    <xf numFmtId="0" fontId="2" fillId="3" borderId="1" xfId="0" applyFont="1" applyFill="1" applyBorder="1" applyAlignment="1">
      <alignment horizontal="center" vertical="center" wrapText="1"/>
    </xf>
    <xf numFmtId="9" fontId="6" fillId="2" borderId="15" xfId="0" applyNumberFormat="1" applyFont="1" applyFill="1" applyBorder="1" applyAlignment="1">
      <alignment horizontal="center" wrapText="1"/>
    </xf>
    <xf numFmtId="0" fontId="4" fillId="2" borderId="5" xfId="0" applyFont="1" applyFill="1" applyBorder="1" applyAlignment="1">
      <alignment vertical="center"/>
    </xf>
    <xf numFmtId="0" fontId="4" fillId="2" borderId="13" xfId="0" applyFont="1" applyFill="1" applyBorder="1" applyAlignment="1">
      <alignment horizontal="center" vertical="center"/>
    </xf>
    <xf numFmtId="0" fontId="4" fillId="2" borderId="20" xfId="0" applyFont="1" applyFill="1" applyBorder="1" applyAlignment="1">
      <alignment horizontal="center" vertical="center"/>
    </xf>
    <xf numFmtId="10" fontId="3" fillId="0" borderId="7" xfId="0" applyNumberFormat="1" applyFont="1" applyBorder="1" applyAlignment="1">
      <alignment horizontal="center" vertical="center" wrapText="1"/>
    </xf>
    <xf numFmtId="10" fontId="3" fillId="0" borderId="8" xfId="0" applyNumberFormat="1" applyFont="1" applyBorder="1" applyAlignment="1">
      <alignment horizontal="center" vertical="center" wrapText="1"/>
    </xf>
    <xf numFmtId="0" fontId="3" fillId="0" borderId="5" xfId="0" applyFont="1" applyBorder="1" applyAlignment="1">
      <alignment horizontal="center" vertical="center"/>
    </xf>
    <xf numFmtId="10" fontId="3" fillId="0" borderId="27" xfId="0" applyNumberFormat="1" applyFont="1" applyBorder="1" applyAlignment="1">
      <alignment horizontal="center" vertical="center" wrapText="1"/>
    </xf>
    <xf numFmtId="10" fontId="6" fillId="2" borderId="21" xfId="0" applyNumberFormat="1" applyFont="1" applyFill="1" applyBorder="1" applyAlignment="1">
      <alignment horizontal="center" wrapText="1"/>
    </xf>
    <xf numFmtId="14" fontId="3" fillId="0" borderId="5" xfId="0" applyNumberFormat="1" applyFont="1" applyBorder="1" applyAlignment="1">
      <alignment horizontal="center" vertical="center"/>
    </xf>
    <xf numFmtId="0" fontId="3"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left" vertical="top" wrapText="1"/>
      <protection locked="0"/>
    </xf>
    <xf numFmtId="0" fontId="4" fillId="2" borderId="5"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0" fontId="10" fillId="0" borderId="5" xfId="0" applyFont="1" applyBorder="1" applyAlignment="1" applyProtection="1">
      <alignment horizontal="center" vertical="center" wrapText="1"/>
      <protection locked="0"/>
    </xf>
    <xf numFmtId="14" fontId="10" fillId="0" borderId="5" xfId="0"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10" fontId="3" fillId="0" borderId="5" xfId="2" applyNumberFormat="1"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9" fontId="3" fillId="0" borderId="5" xfId="2" applyFont="1" applyBorder="1" applyAlignment="1" applyProtection="1">
      <alignment horizontal="center" vertical="center"/>
      <protection locked="0"/>
    </xf>
    <xf numFmtId="14" fontId="10" fillId="0" borderId="5" xfId="0" applyNumberFormat="1" applyFont="1" applyBorder="1" applyAlignment="1" applyProtection="1">
      <alignment horizontal="center" vertical="center"/>
      <protection locked="0"/>
    </xf>
    <xf numFmtId="14" fontId="10" fillId="0" borderId="5" xfId="0" applyNumberFormat="1" applyFont="1" applyBorder="1" applyAlignment="1" applyProtection="1">
      <alignment horizontal="center" vertical="center" wrapText="1"/>
      <protection locked="0"/>
    </xf>
    <xf numFmtId="10" fontId="3" fillId="0" borderId="5" xfId="2" applyNumberFormat="1" applyFont="1" applyFill="1" applyBorder="1" applyAlignment="1" applyProtection="1">
      <alignment horizontal="center" vertical="center" wrapText="1"/>
      <protection locked="0"/>
    </xf>
    <xf numFmtId="9" fontId="3" fillId="0" borderId="5" xfId="2" applyFont="1" applyFill="1" applyBorder="1" applyAlignment="1" applyProtection="1">
      <alignment horizontal="center" vertical="center"/>
      <protection locked="0"/>
    </xf>
    <xf numFmtId="0" fontId="9" fillId="11" borderId="5" xfId="0" applyFont="1" applyFill="1" applyBorder="1" applyAlignment="1" applyProtection="1">
      <alignment horizontal="left" vertical="center" wrapText="1"/>
      <protection locked="0"/>
    </xf>
    <xf numFmtId="0" fontId="10" fillId="11" borderId="5" xfId="0" applyFont="1" applyFill="1" applyBorder="1" applyAlignment="1" applyProtection="1">
      <alignment horizontal="center" vertical="center" wrapText="1"/>
      <protection locked="0"/>
    </xf>
    <xf numFmtId="14" fontId="10" fillId="11" borderId="5" xfId="0" applyNumberFormat="1"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14" fontId="3" fillId="0" borderId="5" xfId="0" applyNumberFormat="1" applyFont="1" applyBorder="1" applyAlignment="1" applyProtection="1">
      <alignment horizontal="center" vertical="center" wrapText="1"/>
      <protection locked="0"/>
    </xf>
    <xf numFmtId="0" fontId="10" fillId="0" borderId="5" xfId="0" applyFont="1" applyBorder="1" applyAlignment="1" applyProtection="1">
      <alignment horizontal="left" vertical="center" wrapText="1"/>
      <protection locked="0"/>
    </xf>
    <xf numFmtId="0" fontId="3" fillId="0" borderId="0" xfId="0" applyFont="1" applyAlignment="1" applyProtection="1">
      <alignment wrapText="1"/>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center" vertical="center"/>
      <protection locked="0"/>
    </xf>
    <xf numFmtId="0" fontId="4" fillId="2" borderId="10"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protection locked="0"/>
    </xf>
    <xf numFmtId="0" fontId="4" fillId="2" borderId="29" xfId="0" applyFont="1" applyFill="1" applyBorder="1" applyAlignment="1" applyProtection="1">
      <alignment vertical="center" wrapText="1"/>
      <protection locked="0"/>
    </xf>
    <xf numFmtId="0" fontId="4" fillId="2" borderId="29" xfId="0" applyFont="1" applyFill="1" applyBorder="1" applyAlignment="1" applyProtection="1">
      <alignment horizontal="center" vertical="center" wrapText="1"/>
      <protection locked="0"/>
    </xf>
    <xf numFmtId="0" fontId="3" fillId="0" borderId="35" xfId="0" applyFont="1" applyBorder="1" applyAlignment="1" applyProtection="1">
      <alignment vertical="center" wrapText="1"/>
      <protection locked="0"/>
    </xf>
    <xf numFmtId="0" fontId="10" fillId="0" borderId="31" xfId="0" applyFont="1" applyBorder="1" applyAlignment="1" applyProtection="1">
      <alignment vertical="center" wrapText="1"/>
      <protection locked="0"/>
    </xf>
    <xf numFmtId="14" fontId="10" fillId="0" borderId="31" xfId="0" applyNumberFormat="1" applyFont="1" applyBorder="1" applyAlignment="1" applyProtection="1">
      <alignment horizontal="center" vertical="center" wrapText="1"/>
      <protection locked="0"/>
    </xf>
    <xf numFmtId="14" fontId="10" fillId="0" borderId="32" xfId="0" applyNumberFormat="1" applyFont="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0" borderId="43" xfId="0" applyFont="1" applyBorder="1" applyAlignment="1" applyProtection="1">
      <alignment horizontal="left" vertical="center" wrapText="1"/>
      <protection locked="0"/>
    </xf>
    <xf numFmtId="0" fontId="10" fillId="0" borderId="35" xfId="0" applyFont="1" applyBorder="1" applyAlignment="1" applyProtection="1">
      <alignment vertical="center" wrapText="1"/>
      <protection locked="0"/>
    </xf>
    <xf numFmtId="0" fontId="3" fillId="0" borderId="35" xfId="0" applyFont="1" applyBorder="1" applyAlignment="1" applyProtection="1">
      <alignment horizontal="left" vertical="center" wrapText="1"/>
      <protection locked="0"/>
    </xf>
    <xf numFmtId="0" fontId="3" fillId="0" borderId="43"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14" fontId="3" fillId="0" borderId="44" xfId="0" applyNumberFormat="1" applyFont="1" applyBorder="1" applyAlignment="1" applyProtection="1">
      <alignment horizontal="center" vertical="center" wrapText="1"/>
      <protection locked="0"/>
    </xf>
    <xf numFmtId="14" fontId="3" fillId="0" borderId="53" xfId="0" applyNumberFormat="1" applyFont="1" applyBorder="1" applyAlignment="1" applyProtection="1">
      <alignment horizontal="center" vertical="center" wrapText="1"/>
      <protection locked="0"/>
    </xf>
    <xf numFmtId="0" fontId="9" fillId="11" borderId="35" xfId="0" applyFont="1" applyFill="1" applyBorder="1" applyAlignment="1" applyProtection="1">
      <alignment vertical="center" wrapText="1"/>
      <protection locked="0"/>
    </xf>
    <xf numFmtId="0" fontId="10" fillId="11" borderId="31" xfId="0" applyFont="1" applyFill="1" applyBorder="1" applyAlignment="1" applyProtection="1">
      <alignment vertical="center" wrapText="1"/>
      <protection locked="0"/>
    </xf>
    <xf numFmtId="0" fontId="10" fillId="11" borderId="37" xfId="0" applyFont="1" applyFill="1" applyBorder="1" applyAlignment="1" applyProtection="1">
      <alignment vertical="center" wrapText="1"/>
      <protection locked="0"/>
    </xf>
    <xf numFmtId="0" fontId="3" fillId="0" borderId="2" xfId="0" applyFont="1" applyBorder="1" applyProtection="1">
      <protection locked="0"/>
    </xf>
    <xf numFmtId="0" fontId="2" fillId="2" borderId="24" xfId="0" applyFont="1" applyFill="1" applyBorder="1" applyAlignment="1" applyProtection="1">
      <alignment horizontal="center" vertical="center"/>
      <protection locked="0"/>
    </xf>
    <xf numFmtId="0" fontId="4" fillId="2" borderId="10" xfId="0" applyFont="1" applyFill="1" applyBorder="1" applyAlignment="1" applyProtection="1">
      <alignment vertical="center" wrapText="1"/>
      <protection locked="0"/>
    </xf>
    <xf numFmtId="0" fontId="2" fillId="2" borderId="14" xfId="0" applyFont="1" applyFill="1" applyBorder="1" applyAlignment="1" applyProtection="1">
      <alignment horizontal="center" vertical="center"/>
      <protection locked="0"/>
    </xf>
    <xf numFmtId="0" fontId="9" fillId="0" borderId="31" xfId="0" applyFont="1" applyBorder="1" applyAlignment="1" applyProtection="1">
      <alignment vertical="center" wrapText="1"/>
      <protection locked="0"/>
    </xf>
    <xf numFmtId="0" fontId="3" fillId="0" borderId="31" xfId="0" applyFont="1" applyBorder="1" applyAlignment="1" applyProtection="1">
      <alignment vertical="center" wrapText="1"/>
      <protection locked="0"/>
    </xf>
    <xf numFmtId="14" fontId="3" fillId="0" borderId="32" xfId="0" applyNumberFormat="1" applyFont="1" applyBorder="1" applyAlignment="1" applyProtection="1">
      <alignment horizontal="center" vertical="center" wrapText="1"/>
      <protection locked="0"/>
    </xf>
    <xf numFmtId="0" fontId="3" fillId="11" borderId="31" xfId="0" applyFont="1" applyFill="1" applyBorder="1" applyAlignment="1" applyProtection="1">
      <alignment vertical="center" wrapText="1"/>
      <protection locked="0"/>
    </xf>
    <xf numFmtId="0" fontId="9" fillId="11" borderId="31" xfId="0" applyFont="1" applyFill="1" applyBorder="1" applyAlignment="1" applyProtection="1">
      <alignment vertical="center" wrapText="1"/>
      <protection locked="0"/>
    </xf>
    <xf numFmtId="0" fontId="10" fillId="11" borderId="43" xfId="0" applyFont="1" applyFill="1" applyBorder="1" applyAlignment="1" applyProtection="1">
      <alignment vertical="center" wrapText="1"/>
      <protection locked="0"/>
    </xf>
    <xf numFmtId="0" fontId="10" fillId="11" borderId="35" xfId="0" applyFont="1" applyFill="1" applyBorder="1" applyAlignment="1" applyProtection="1">
      <alignment vertical="center" wrapText="1"/>
      <protection locked="0"/>
    </xf>
    <xf numFmtId="9" fontId="3" fillId="0" borderId="52" xfId="2" applyFont="1" applyBorder="1" applyAlignment="1" applyProtection="1">
      <alignment horizontal="center" vertical="center"/>
      <protection locked="0"/>
    </xf>
    <xf numFmtId="0" fontId="2" fillId="0" borderId="0" xfId="0" applyFont="1" applyAlignment="1" applyProtection="1">
      <alignment vertical="center" wrapText="1"/>
      <protection locked="0"/>
    </xf>
    <xf numFmtId="0" fontId="9" fillId="0" borderId="5" xfId="0"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3" fillId="11" borderId="5" xfId="0" applyFont="1" applyFill="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10" fillId="11" borderId="5" xfId="0" applyFont="1" applyFill="1" applyBorder="1" applyAlignment="1" applyProtection="1">
      <alignment vertical="center" wrapText="1"/>
      <protection locked="0"/>
    </xf>
    <xf numFmtId="9" fontId="3" fillId="0" borderId="5" xfId="2" applyFont="1" applyBorder="1" applyAlignment="1" applyProtection="1">
      <alignment horizontal="center" vertical="center"/>
    </xf>
    <xf numFmtId="9" fontId="3" fillId="0" borderId="5" xfId="2" applyFont="1" applyFill="1" applyBorder="1" applyAlignment="1" applyProtection="1">
      <alignment horizontal="center" vertical="center"/>
    </xf>
    <xf numFmtId="9" fontId="3" fillId="0" borderId="52" xfId="2" applyFont="1" applyBorder="1" applyAlignment="1" applyProtection="1">
      <alignment horizontal="center" vertical="center"/>
    </xf>
    <xf numFmtId="0" fontId="10" fillId="11" borderId="31" xfId="0" applyFont="1" applyFill="1" applyBorder="1" applyAlignment="1">
      <alignment vertical="center" wrapText="1"/>
    </xf>
    <xf numFmtId="0" fontId="3" fillId="0" borderId="0" xfId="0" applyFont="1" applyAlignment="1">
      <alignment horizontal="center" vertical="center"/>
    </xf>
    <xf numFmtId="0" fontId="3" fillId="15" borderId="5" xfId="0" applyFont="1" applyFill="1" applyBorder="1" applyAlignment="1" applyProtection="1">
      <alignment horizontal="center" vertical="center"/>
      <protection locked="0"/>
    </xf>
    <xf numFmtId="0" fontId="10" fillId="15" borderId="38" xfId="0" applyFont="1" applyFill="1" applyBorder="1" applyAlignment="1" applyProtection="1">
      <alignment horizontal="center" vertical="center" wrapText="1"/>
      <protection locked="0"/>
    </xf>
    <xf numFmtId="0" fontId="10" fillId="15" borderId="39" xfId="0" applyFont="1" applyFill="1" applyBorder="1" applyAlignment="1" applyProtection="1">
      <alignment horizontal="center" vertical="center" wrapText="1"/>
      <protection locked="0"/>
    </xf>
    <xf numFmtId="0" fontId="10" fillId="15" borderId="45" xfId="0" applyFont="1" applyFill="1" applyBorder="1" applyAlignment="1" applyProtection="1">
      <alignment horizontal="center" vertical="center" wrapText="1"/>
      <protection locked="0"/>
    </xf>
    <xf numFmtId="0" fontId="3" fillId="15" borderId="38" xfId="0" applyFont="1" applyFill="1" applyBorder="1" applyAlignment="1" applyProtection="1">
      <alignment horizontal="center" vertical="center" wrapText="1"/>
      <protection locked="0"/>
    </xf>
    <xf numFmtId="0" fontId="3" fillId="15" borderId="45" xfId="0" applyFont="1" applyFill="1" applyBorder="1" applyAlignment="1" applyProtection="1">
      <alignment horizontal="center" vertical="center" wrapText="1"/>
      <protection locked="0"/>
    </xf>
    <xf numFmtId="0" fontId="3" fillId="15" borderId="39" xfId="0" applyFont="1" applyFill="1" applyBorder="1" applyAlignment="1" applyProtection="1">
      <alignment horizontal="center" vertical="center" wrapText="1"/>
      <protection locked="0"/>
    </xf>
    <xf numFmtId="0" fontId="3" fillId="15" borderId="40" xfId="0" applyFont="1" applyFill="1" applyBorder="1" applyAlignment="1" applyProtection="1">
      <alignment horizontal="center" vertical="center" wrapText="1"/>
      <protection locked="0"/>
    </xf>
    <xf numFmtId="2" fontId="3" fillId="0" borderId="5" xfId="0" applyNumberFormat="1" applyFont="1" applyBorder="1" applyAlignment="1">
      <alignment horizontal="center" vertical="center"/>
    </xf>
    <xf numFmtId="0" fontId="3" fillId="15" borderId="33" xfId="0" applyFont="1" applyFill="1" applyBorder="1" applyAlignment="1" applyProtection="1">
      <alignment horizontal="center" vertical="center"/>
      <protection locked="0"/>
    </xf>
    <xf numFmtId="0" fontId="9" fillId="11" borderId="31" xfId="0" applyFont="1" applyFill="1" applyBorder="1" applyAlignment="1" applyProtection="1">
      <alignment horizontal="left" vertical="center" wrapText="1"/>
      <protection locked="0"/>
    </xf>
    <xf numFmtId="0" fontId="10" fillId="11" borderId="31" xfId="0" applyFont="1" applyFill="1" applyBorder="1" applyAlignment="1" applyProtection="1">
      <alignment horizontal="left" vertical="center" wrapText="1"/>
      <protection locked="0"/>
    </xf>
    <xf numFmtId="14" fontId="9" fillId="0" borderId="5" xfId="0" applyNumberFormat="1" applyFont="1" applyBorder="1" applyAlignment="1">
      <alignment horizontal="center" vertical="center"/>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14" fontId="10" fillId="0" borderId="5" xfId="0" applyNumberFormat="1" applyFont="1" applyBorder="1" applyAlignment="1">
      <alignment horizontal="center" vertical="center"/>
    </xf>
    <xf numFmtId="0" fontId="10" fillId="0" borderId="5" xfId="0" applyFont="1" applyBorder="1" applyAlignment="1">
      <alignment horizontal="left" vertical="center" wrapText="1"/>
    </xf>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11" borderId="31" xfId="0" applyFont="1" applyFill="1" applyBorder="1" applyAlignment="1">
      <alignment vertical="center" wrapText="1"/>
    </xf>
    <xf numFmtId="0" fontId="3" fillId="11" borderId="31" xfId="0" applyFont="1" applyFill="1" applyBorder="1" applyAlignment="1">
      <alignment horizontal="center" vertical="center" wrapText="1"/>
    </xf>
    <xf numFmtId="14" fontId="3" fillId="11" borderId="31" xfId="0" applyNumberFormat="1" applyFont="1" applyFill="1" applyBorder="1" applyAlignment="1">
      <alignment horizontal="center" vertical="center" wrapText="1"/>
    </xf>
    <xf numFmtId="14" fontId="3" fillId="11" borderId="54" xfId="0" applyNumberFormat="1" applyFont="1" applyFill="1" applyBorder="1" applyAlignment="1">
      <alignment horizontal="center" vertical="center" wrapText="1"/>
    </xf>
    <xf numFmtId="0" fontId="10" fillId="0" borderId="31" xfId="0" applyFont="1" applyBorder="1" applyAlignment="1">
      <alignment vertical="center" wrapText="1"/>
    </xf>
    <xf numFmtId="0" fontId="10" fillId="0" borderId="31" xfId="0" applyFont="1" applyBorder="1" applyAlignment="1">
      <alignment horizontal="center" vertical="center" wrapText="1"/>
    </xf>
    <xf numFmtId="14" fontId="10" fillId="0" borderId="31" xfId="0" applyNumberFormat="1" applyFont="1" applyBorder="1" applyAlignment="1">
      <alignment horizontal="center" vertical="center" wrapText="1"/>
    </xf>
    <xf numFmtId="14" fontId="10" fillId="0" borderId="54" xfId="0" applyNumberFormat="1" applyFont="1" applyBorder="1" applyAlignment="1">
      <alignment horizontal="center" vertical="center" wrapText="1"/>
    </xf>
    <xf numFmtId="0" fontId="3" fillId="0" borderId="0" xfId="0" applyFont="1" applyAlignment="1">
      <alignment horizontal="left" vertical="top"/>
    </xf>
    <xf numFmtId="0" fontId="9" fillId="0" borderId="0" xfId="0" applyFont="1" applyAlignment="1">
      <alignment horizontal="left" vertical="top"/>
    </xf>
    <xf numFmtId="0" fontId="3" fillId="15" borderId="36" xfId="0" applyFont="1" applyFill="1" applyBorder="1" applyAlignment="1" applyProtection="1">
      <alignment horizontal="center" vertical="center"/>
      <protection locked="0"/>
    </xf>
    <xf numFmtId="0" fontId="9" fillId="12" borderId="35" xfId="0" applyFont="1" applyFill="1" applyBorder="1" applyAlignment="1" applyProtection="1">
      <alignment vertical="center" wrapText="1"/>
      <protection locked="0"/>
    </xf>
    <xf numFmtId="0" fontId="3" fillId="0" borderId="35" xfId="0" applyFont="1" applyBorder="1" applyAlignment="1" applyProtection="1">
      <alignment horizontal="center" vertical="center" wrapText="1"/>
      <protection locked="0"/>
    </xf>
    <xf numFmtId="14" fontId="3" fillId="0" borderId="35" xfId="0" applyNumberFormat="1" applyFont="1" applyBorder="1" applyAlignment="1" applyProtection="1">
      <alignment horizontal="center" vertical="center" wrapText="1"/>
      <protection locked="0"/>
    </xf>
    <xf numFmtId="14" fontId="3" fillId="0" borderId="47" xfId="0" applyNumberFormat="1" applyFont="1" applyBorder="1" applyAlignment="1" applyProtection="1">
      <alignment horizontal="center" vertical="center" wrapText="1"/>
      <protection locked="0"/>
    </xf>
    <xf numFmtId="0" fontId="9" fillId="12" borderId="31" xfId="0" applyFont="1" applyFill="1" applyBorder="1" applyAlignment="1" applyProtection="1">
      <alignment vertical="center" wrapText="1"/>
      <protection locked="0"/>
    </xf>
    <xf numFmtId="0" fontId="3" fillId="0" borderId="31" xfId="0" applyFont="1" applyBorder="1" applyAlignment="1" applyProtection="1">
      <alignment horizontal="center" vertical="center" wrapText="1"/>
      <protection locked="0"/>
    </xf>
    <xf numFmtId="14" fontId="3" fillId="0" borderId="31" xfId="0" applyNumberFormat="1" applyFont="1" applyBorder="1" applyAlignment="1" applyProtection="1">
      <alignment horizontal="center" vertical="center" wrapText="1"/>
      <protection locked="0"/>
    </xf>
    <xf numFmtId="0" fontId="10" fillId="13" borderId="31" xfId="0" applyFont="1" applyFill="1" applyBorder="1" applyAlignment="1" applyProtection="1">
      <alignment horizontal="left" vertical="center" wrapText="1"/>
      <protection locked="0"/>
    </xf>
    <xf numFmtId="0" fontId="10" fillId="13" borderId="31" xfId="0" applyFont="1" applyFill="1" applyBorder="1" applyAlignment="1" applyProtection="1">
      <alignment vertical="center" wrapText="1"/>
      <protection locked="0"/>
    </xf>
    <xf numFmtId="0" fontId="9" fillId="13" borderId="31" xfId="0" applyFont="1" applyFill="1" applyBorder="1" applyAlignment="1" applyProtection="1">
      <alignment horizontal="center" vertical="center" wrapText="1"/>
      <protection locked="0"/>
    </xf>
    <xf numFmtId="0" fontId="3" fillId="11" borderId="31" xfId="0" applyFont="1" applyFill="1" applyBorder="1" applyAlignment="1" applyProtection="1">
      <alignment horizontal="center" vertical="center" wrapText="1"/>
      <protection locked="0"/>
    </xf>
    <xf numFmtId="14" fontId="3" fillId="11" borderId="31" xfId="0" applyNumberFormat="1" applyFont="1" applyFill="1" applyBorder="1" applyAlignment="1" applyProtection="1">
      <alignment horizontal="center" vertical="center" wrapText="1"/>
      <protection locked="0"/>
    </xf>
    <xf numFmtId="14" fontId="3" fillId="11" borderId="32" xfId="0" applyNumberFormat="1" applyFont="1" applyFill="1" applyBorder="1" applyAlignment="1" applyProtection="1">
      <alignment horizontal="center" vertical="center" wrapText="1"/>
      <protection locked="0"/>
    </xf>
    <xf numFmtId="0" fontId="10" fillId="11" borderId="31" xfId="0" applyFont="1" applyFill="1" applyBorder="1" applyAlignment="1" applyProtection="1">
      <alignment horizontal="center" vertical="center" wrapText="1"/>
      <protection locked="0"/>
    </xf>
    <xf numFmtId="14" fontId="10" fillId="11" borderId="31" xfId="0" applyNumberFormat="1" applyFont="1" applyFill="1" applyBorder="1" applyAlignment="1" applyProtection="1">
      <alignment horizontal="center" vertical="center"/>
      <protection locked="0"/>
    </xf>
    <xf numFmtId="14" fontId="10" fillId="11" borderId="32" xfId="0" applyNumberFormat="1" applyFont="1" applyFill="1" applyBorder="1" applyAlignment="1" applyProtection="1">
      <alignment horizontal="center" vertical="center"/>
      <protection locked="0"/>
    </xf>
    <xf numFmtId="0" fontId="10" fillId="0" borderId="31"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11" borderId="43" xfId="0" applyFont="1" applyFill="1" applyBorder="1" applyAlignment="1" applyProtection="1">
      <alignment vertical="center" wrapText="1"/>
      <protection locked="0"/>
    </xf>
    <xf numFmtId="0" fontId="3" fillId="11" borderId="43" xfId="0" applyFont="1" applyFill="1" applyBorder="1" applyAlignment="1" applyProtection="1">
      <alignment horizontal="center" vertical="center" wrapText="1"/>
      <protection locked="0"/>
    </xf>
    <xf numFmtId="14" fontId="3" fillId="11" borderId="43" xfId="0" applyNumberFormat="1" applyFont="1" applyFill="1" applyBorder="1" applyAlignment="1" applyProtection="1">
      <alignment horizontal="center" vertical="center" wrapText="1"/>
      <protection locked="0"/>
    </xf>
    <xf numFmtId="14" fontId="3" fillId="11" borderId="46" xfId="0" applyNumberFormat="1" applyFont="1" applyFill="1" applyBorder="1" applyAlignment="1" applyProtection="1">
      <alignment horizontal="center" vertical="center" wrapText="1"/>
      <protection locked="0"/>
    </xf>
    <xf numFmtId="0" fontId="3" fillId="15" borderId="38" xfId="0" applyFont="1" applyFill="1" applyBorder="1" applyAlignment="1" applyProtection="1">
      <alignment horizontal="center" vertical="center"/>
      <protection locked="0"/>
    </xf>
    <xf numFmtId="0" fontId="9" fillId="0" borderId="35" xfId="0" applyFont="1" applyBorder="1" applyAlignment="1" applyProtection="1">
      <alignment vertical="center" wrapText="1"/>
      <protection locked="0"/>
    </xf>
    <xf numFmtId="0" fontId="10" fillId="0" borderId="35" xfId="0" applyFont="1" applyBorder="1" applyAlignment="1" applyProtection="1">
      <alignment horizontal="center" vertical="center" wrapText="1"/>
      <protection locked="0"/>
    </xf>
    <xf numFmtId="14" fontId="10" fillId="0" borderId="35" xfId="0" applyNumberFormat="1" applyFont="1" applyBorder="1" applyAlignment="1" applyProtection="1">
      <alignment horizontal="center" vertical="center" wrapText="1"/>
      <protection locked="0"/>
    </xf>
    <xf numFmtId="14" fontId="10" fillId="0" borderId="47" xfId="0" applyNumberFormat="1" applyFont="1" applyBorder="1" applyAlignment="1" applyProtection="1">
      <alignment horizontal="center" vertical="center" wrapText="1"/>
      <protection locked="0"/>
    </xf>
    <xf numFmtId="0" fontId="3" fillId="15" borderId="39" xfId="0" applyFont="1" applyFill="1" applyBorder="1" applyAlignment="1" applyProtection="1">
      <alignment horizontal="center" vertical="center"/>
      <protection locked="0"/>
    </xf>
    <xf numFmtId="0" fontId="9" fillId="0" borderId="43" xfId="0" applyFont="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0" borderId="43" xfId="0" applyFont="1" applyBorder="1" applyAlignment="1" applyProtection="1">
      <alignment horizontal="center" vertical="center" wrapText="1"/>
      <protection locked="0"/>
    </xf>
    <xf numFmtId="14" fontId="10" fillId="0" borderId="43" xfId="0" applyNumberFormat="1" applyFont="1" applyBorder="1" applyAlignment="1" applyProtection="1">
      <alignment horizontal="center" vertical="center" wrapText="1"/>
      <protection locked="0"/>
    </xf>
    <xf numFmtId="14" fontId="10" fillId="0" borderId="46" xfId="0" applyNumberFormat="1" applyFont="1" applyBorder="1" applyAlignment="1" applyProtection="1">
      <alignment horizontal="center" vertical="center" wrapText="1"/>
      <protection locked="0"/>
    </xf>
    <xf numFmtId="0" fontId="10" fillId="11" borderId="31" xfId="0" applyFont="1" applyFill="1" applyBorder="1" applyAlignment="1" applyProtection="1">
      <alignment wrapText="1"/>
      <protection locked="0"/>
    </xf>
    <xf numFmtId="0" fontId="9" fillId="11" borderId="31" xfId="0" applyFont="1" applyFill="1" applyBorder="1" applyAlignment="1" applyProtection="1">
      <alignment horizontal="center" vertical="center" wrapText="1"/>
      <protection locked="0"/>
    </xf>
    <xf numFmtId="0" fontId="3" fillId="0" borderId="39" xfId="0" applyFont="1" applyBorder="1" applyAlignment="1" applyProtection="1">
      <alignment horizontal="center" vertical="center"/>
      <protection locked="0"/>
    </xf>
    <xf numFmtId="10" fontId="3" fillId="0" borderId="50" xfId="2" applyNumberFormat="1" applyFont="1" applyBorder="1" applyAlignment="1" applyProtection="1">
      <alignment horizontal="center" vertical="center" wrapText="1"/>
      <protection locked="0"/>
    </xf>
    <xf numFmtId="0" fontId="10" fillId="0" borderId="35" xfId="0" applyFont="1" applyBorder="1" applyAlignment="1" applyProtection="1">
      <alignment horizontal="left" vertical="center" wrapText="1"/>
      <protection locked="0"/>
    </xf>
    <xf numFmtId="14" fontId="3" fillId="0" borderId="43" xfId="0" applyNumberFormat="1" applyFont="1" applyBorder="1" applyAlignment="1" applyProtection="1">
      <alignment horizontal="center" vertical="center" wrapText="1"/>
      <protection locked="0"/>
    </xf>
    <xf numFmtId="14" fontId="10" fillId="11" borderId="47" xfId="0" applyNumberFormat="1" applyFont="1" applyFill="1" applyBorder="1" applyAlignment="1" applyProtection="1">
      <alignment horizontal="center" vertical="center" wrapText="1"/>
      <protection locked="0"/>
    </xf>
    <xf numFmtId="14" fontId="10" fillId="11" borderId="37" xfId="0" applyNumberFormat="1" applyFont="1" applyFill="1" applyBorder="1" applyAlignment="1" applyProtection="1">
      <alignment horizontal="center" vertical="center"/>
      <protection locked="0"/>
    </xf>
    <xf numFmtId="14" fontId="10" fillId="11" borderId="48" xfId="0" applyNumberFormat="1" applyFont="1" applyFill="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5" xfId="0" applyFont="1" applyBorder="1" applyAlignment="1" applyProtection="1">
      <alignment vertical="center" wrapText="1"/>
      <protection locked="0"/>
    </xf>
    <xf numFmtId="14" fontId="10" fillId="0" borderId="31" xfId="0" applyNumberFormat="1" applyFont="1" applyBorder="1" applyAlignment="1" applyProtection="1">
      <alignment horizontal="center" vertical="center"/>
      <protection locked="0"/>
    </xf>
    <xf numFmtId="14" fontId="10" fillId="0" borderId="32" xfId="0" applyNumberFormat="1" applyFont="1" applyBorder="1" applyAlignment="1" applyProtection="1">
      <alignment horizontal="center" vertical="center"/>
      <protection locked="0"/>
    </xf>
    <xf numFmtId="0" fontId="3" fillId="17" borderId="5"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3" fillId="0" borderId="4" xfId="0" applyFont="1" applyBorder="1" applyAlignment="1" applyProtection="1">
      <alignment horizontal="right" wrapText="1"/>
      <protection locked="0"/>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vertical="center" wrapText="1"/>
      <protection locked="0"/>
    </xf>
    <xf numFmtId="0" fontId="13" fillId="8" borderId="5" xfId="0" applyFont="1" applyFill="1" applyBorder="1" applyAlignment="1">
      <alignment horizontal="center" vertical="center" wrapText="1"/>
    </xf>
    <xf numFmtId="0" fontId="13" fillId="8" borderId="5" xfId="0" applyFont="1" applyFill="1" applyBorder="1" applyAlignment="1" applyProtection="1">
      <alignment horizontal="center" vertical="center" wrapText="1"/>
      <protection locked="0"/>
    </xf>
    <xf numFmtId="9" fontId="13" fillId="9" borderId="5" xfId="0" applyNumberFormat="1" applyFont="1" applyFill="1" applyBorder="1" applyAlignment="1" applyProtection="1">
      <alignment horizontal="center" vertical="center" wrapText="1"/>
      <protection locked="0"/>
    </xf>
    <xf numFmtId="0" fontId="15" fillId="4" borderId="9" xfId="0" applyFont="1" applyFill="1" applyBorder="1" applyAlignment="1">
      <alignment horizontal="center" vertical="center" textRotation="90" wrapText="1"/>
    </xf>
    <xf numFmtId="0" fontId="15" fillId="5" borderId="9" xfId="0" applyFont="1" applyFill="1" applyBorder="1" applyAlignment="1">
      <alignment horizontal="center" vertical="center" textRotation="90" wrapText="1"/>
    </xf>
    <xf numFmtId="9" fontId="15" fillId="6" borderId="9" xfId="0" applyNumberFormat="1" applyFont="1" applyFill="1" applyBorder="1" applyAlignment="1">
      <alignment horizontal="center" vertical="center" textRotation="90" wrapText="1"/>
    </xf>
    <xf numFmtId="0" fontId="15" fillId="4" borderId="9" xfId="0" applyFont="1" applyFill="1" applyBorder="1" applyAlignment="1" applyProtection="1">
      <alignment horizontal="center" vertical="center" textRotation="90" wrapText="1"/>
      <protection locked="0"/>
    </xf>
    <xf numFmtId="0" fontId="15" fillId="5" borderId="9" xfId="0" applyFont="1" applyFill="1" applyBorder="1" applyAlignment="1" applyProtection="1">
      <alignment horizontal="center" vertical="center" textRotation="90" wrapText="1"/>
      <protection locked="0"/>
    </xf>
    <xf numFmtId="9" fontId="15" fillId="6" borderId="9" xfId="0" applyNumberFormat="1" applyFont="1" applyFill="1" applyBorder="1" applyAlignment="1" applyProtection="1">
      <alignment horizontal="center" vertical="center" textRotation="90" wrapText="1"/>
      <protection locked="0"/>
    </xf>
    <xf numFmtId="0" fontId="15" fillId="5" borderId="5" xfId="0" applyFont="1" applyFill="1" applyBorder="1" applyAlignment="1" applyProtection="1">
      <alignment horizontal="center" vertical="center" textRotation="90" wrapText="1"/>
      <protection locked="0"/>
    </xf>
    <xf numFmtId="9" fontId="15" fillId="6" borderId="5" xfId="0" applyNumberFormat="1" applyFont="1" applyFill="1" applyBorder="1" applyAlignment="1" applyProtection="1">
      <alignment horizontal="center" vertical="center" textRotation="90" wrapText="1"/>
      <protection locked="0"/>
    </xf>
    <xf numFmtId="10" fontId="4" fillId="7" borderId="5" xfId="0" applyNumberFormat="1" applyFont="1" applyFill="1" applyBorder="1" applyAlignment="1" applyProtection="1">
      <alignment horizontal="center" vertical="center" wrapText="1"/>
      <protection locked="0"/>
    </xf>
    <xf numFmtId="0" fontId="9" fillId="0" borderId="5"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9" fontId="13" fillId="9" borderId="6" xfId="0" applyNumberFormat="1" applyFont="1" applyFill="1" applyBorder="1" applyAlignment="1" applyProtection="1">
      <alignment horizontal="center" vertical="center"/>
      <protection locked="0"/>
    </xf>
    <xf numFmtId="10" fontId="13" fillId="10" borderId="22"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0" fontId="13" fillId="10" borderId="5" xfId="0" applyNumberFormat="1" applyFont="1" applyFill="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9" fontId="13" fillId="9" borderId="51"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 fillId="0" borderId="16" xfId="0" applyFont="1" applyBorder="1" applyAlignment="1" applyProtection="1">
      <alignment vertical="center" wrapText="1"/>
      <protection locked="0"/>
    </xf>
    <xf numFmtId="0" fontId="3" fillId="0" borderId="4" xfId="0" applyFont="1" applyBorder="1" applyAlignment="1">
      <alignment horizontal="right" wrapText="1"/>
    </xf>
    <xf numFmtId="0" fontId="15" fillId="4" borderId="5" xfId="0" applyFont="1" applyFill="1" applyBorder="1" applyAlignment="1">
      <alignment horizontal="center" vertical="center" textRotation="90" wrapText="1"/>
    </xf>
    <xf numFmtId="0" fontId="15" fillId="5" borderId="5" xfId="0" applyFont="1" applyFill="1" applyBorder="1" applyAlignment="1">
      <alignment horizontal="center" vertical="center" textRotation="90" wrapText="1"/>
    </xf>
    <xf numFmtId="9" fontId="15" fillId="6" borderId="5" xfId="0" applyNumberFormat="1" applyFont="1" applyFill="1" applyBorder="1" applyAlignment="1">
      <alignment horizontal="center" vertical="center" textRotation="90" wrapText="1"/>
    </xf>
    <xf numFmtId="0" fontId="15" fillId="4" borderId="5" xfId="0" applyFont="1" applyFill="1" applyBorder="1" applyAlignment="1" applyProtection="1">
      <alignment horizontal="center" vertical="center" textRotation="90" wrapText="1"/>
      <protection locked="0"/>
    </xf>
    <xf numFmtId="9" fontId="13" fillId="9" borderId="5" xfId="0" applyNumberFormat="1" applyFont="1" applyFill="1" applyBorder="1" applyAlignment="1" applyProtection="1">
      <alignment horizontal="center" vertical="center"/>
      <protection locked="0"/>
    </xf>
    <xf numFmtId="0" fontId="3" fillId="0" borderId="5" xfId="0" applyFont="1" applyBorder="1" applyAlignment="1" applyProtection="1">
      <alignment horizontal="right" wrapText="1"/>
      <protection locked="0"/>
    </xf>
    <xf numFmtId="0" fontId="4" fillId="0" borderId="0" xfId="0" applyFont="1" applyAlignment="1" applyProtection="1">
      <alignment horizontal="center" vertical="center" wrapText="1"/>
      <protection locked="0"/>
    </xf>
    <xf numFmtId="9" fontId="13" fillId="0" borderId="5" xfId="0" applyNumberFormat="1" applyFont="1" applyBorder="1" applyAlignment="1" applyProtection="1">
      <alignment horizontal="center" vertical="center"/>
      <protection locked="0"/>
    </xf>
    <xf numFmtId="10" fontId="13" fillId="0" borderId="5" xfId="0" applyNumberFormat="1" applyFont="1" applyBorder="1" applyAlignment="1" applyProtection="1">
      <alignment horizontal="center" vertical="center"/>
      <protection locked="0"/>
    </xf>
    <xf numFmtId="0" fontId="3" fillId="17" borderId="5" xfId="0" applyFont="1" applyFill="1" applyBorder="1" applyAlignment="1">
      <alignment horizontal="center" vertical="center"/>
    </xf>
    <xf numFmtId="0" fontId="4" fillId="0" borderId="2"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3" fillId="0" borderId="0" xfId="0" applyFont="1" applyAlignment="1" applyProtection="1">
      <alignment horizontal="right" wrapText="1"/>
      <protection locked="0"/>
    </xf>
    <xf numFmtId="10" fontId="13" fillId="10" borderId="28" xfId="0" applyNumberFormat="1" applyFont="1" applyFill="1" applyBorder="1" applyAlignment="1" applyProtection="1">
      <alignment horizontal="center" vertical="center"/>
      <protection locked="0"/>
    </xf>
    <xf numFmtId="14" fontId="10" fillId="11" borderId="35" xfId="0" applyNumberFormat="1" applyFont="1" applyFill="1" applyBorder="1" applyAlignment="1" applyProtection="1">
      <alignment horizontal="center" vertical="center"/>
      <protection locked="0"/>
    </xf>
    <xf numFmtId="1" fontId="3" fillId="0" borderId="0" xfId="0" applyNumberFormat="1" applyFont="1"/>
    <xf numFmtId="10" fontId="4" fillId="0" borderId="0" xfId="0" applyNumberFormat="1" applyFont="1" applyAlignment="1" applyProtection="1">
      <alignment horizontal="center" vertical="center"/>
      <protection locked="0"/>
    </xf>
    <xf numFmtId="0" fontId="3" fillId="15" borderId="45" xfId="0" applyFont="1" applyFill="1" applyBorder="1" applyAlignment="1" applyProtection="1">
      <alignment horizontal="center" vertical="center"/>
      <protection locked="0"/>
    </xf>
    <xf numFmtId="10" fontId="3" fillId="0" borderId="9" xfId="2" applyNumberFormat="1" applyFont="1" applyBorder="1" applyAlignment="1" applyProtection="1">
      <alignment horizontal="center" vertical="center" wrapText="1"/>
      <protection locked="0"/>
    </xf>
    <xf numFmtId="0" fontId="3" fillId="0" borderId="9" xfId="0" applyFont="1" applyBorder="1" applyAlignment="1">
      <alignment horizontal="center" vertical="center"/>
    </xf>
    <xf numFmtId="9" fontId="3" fillId="0" borderId="9" xfId="2" applyFont="1" applyBorder="1" applyAlignment="1" applyProtection="1">
      <alignment horizontal="center" vertical="center"/>
    </xf>
    <xf numFmtId="0" fontId="3" fillId="0" borderId="9" xfId="0" applyFont="1" applyBorder="1" applyAlignment="1" applyProtection="1">
      <alignment horizontal="center" vertical="center"/>
      <protection locked="0"/>
    </xf>
    <xf numFmtId="9" fontId="3" fillId="0" borderId="9" xfId="2"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9" fontId="13" fillId="9" borderId="55" xfId="0" applyNumberFormat="1" applyFont="1" applyFill="1" applyBorder="1" applyAlignment="1" applyProtection="1">
      <alignment horizontal="center" vertical="center"/>
      <protection locked="0"/>
    </xf>
    <xf numFmtId="10" fontId="13" fillId="10" borderId="9" xfId="0" applyNumberFormat="1" applyFont="1" applyFill="1" applyBorder="1" applyAlignment="1" applyProtection="1">
      <alignment horizontal="center" vertical="center"/>
      <protection locked="0"/>
    </xf>
    <xf numFmtId="0" fontId="3" fillId="15" borderId="56" xfId="0" applyFont="1" applyFill="1" applyBorder="1" applyAlignment="1" applyProtection="1">
      <alignment horizontal="center" vertical="center"/>
      <protection locked="0"/>
    </xf>
    <xf numFmtId="0" fontId="3" fillId="11" borderId="57" xfId="0" applyFont="1" applyFill="1" applyBorder="1" applyAlignment="1" applyProtection="1">
      <alignment vertical="center" wrapText="1"/>
      <protection locked="0"/>
    </xf>
    <xf numFmtId="0" fontId="10" fillId="11" borderId="57" xfId="0" applyFont="1" applyFill="1" applyBorder="1" applyAlignment="1" applyProtection="1">
      <alignment vertical="center" wrapText="1"/>
      <protection locked="0"/>
    </xf>
    <xf numFmtId="0" fontId="10" fillId="11" borderId="57" xfId="0" applyFont="1" applyFill="1" applyBorder="1" applyAlignment="1" applyProtection="1">
      <alignment horizontal="center" vertical="center" wrapText="1"/>
      <protection locked="0"/>
    </xf>
    <xf numFmtId="14" fontId="3" fillId="11" borderId="57" xfId="0" applyNumberFormat="1" applyFont="1" applyFill="1" applyBorder="1" applyAlignment="1" applyProtection="1">
      <alignment horizontal="center" vertical="center" wrapText="1"/>
      <protection locked="0"/>
    </xf>
    <xf numFmtId="14" fontId="3" fillId="11" borderId="58" xfId="0" applyNumberFormat="1" applyFont="1" applyFill="1" applyBorder="1" applyAlignment="1" applyProtection="1">
      <alignment horizontal="center" vertical="center" wrapText="1"/>
      <protection locked="0"/>
    </xf>
    <xf numFmtId="10" fontId="3" fillId="0" borderId="59" xfId="2" applyNumberFormat="1" applyFont="1" applyBorder="1" applyAlignment="1" applyProtection="1">
      <alignment horizontal="center" vertical="center" wrapText="1"/>
      <protection locked="0"/>
    </xf>
    <xf numFmtId="0" fontId="3" fillId="0" borderId="59" xfId="0" applyFont="1" applyBorder="1" applyAlignment="1">
      <alignment horizontal="center" vertical="center"/>
    </xf>
    <xf numFmtId="9" fontId="3" fillId="0" borderId="59" xfId="2" applyFont="1" applyBorder="1" applyAlignment="1" applyProtection="1">
      <alignment horizontal="center" vertical="center"/>
    </xf>
    <xf numFmtId="0" fontId="3" fillId="0" borderId="59" xfId="0" applyFont="1" applyBorder="1" applyAlignment="1" applyProtection="1">
      <alignment horizontal="center" vertical="center"/>
      <protection locked="0"/>
    </xf>
    <xf numFmtId="9" fontId="3" fillId="0" borderId="59" xfId="2" applyFont="1" applyBorder="1" applyAlignment="1" applyProtection="1">
      <alignment horizontal="center" vertical="center"/>
      <protection locked="0"/>
    </xf>
    <xf numFmtId="0" fontId="9" fillId="0" borderId="59" xfId="0" applyFont="1" applyBorder="1" applyAlignment="1" applyProtection="1">
      <alignment horizontal="center" vertical="center"/>
      <protection locked="0"/>
    </xf>
    <xf numFmtId="0" fontId="13" fillId="0" borderId="59" xfId="0" applyFont="1" applyBorder="1" applyAlignment="1" applyProtection="1">
      <alignment horizontal="center" vertical="center"/>
      <protection locked="0"/>
    </xf>
    <xf numFmtId="9" fontId="13" fillId="9" borderId="60" xfId="0" applyNumberFormat="1" applyFont="1" applyFill="1" applyBorder="1" applyAlignment="1" applyProtection="1">
      <alignment horizontal="center" vertical="center"/>
      <protection locked="0"/>
    </xf>
    <xf numFmtId="10" fontId="13" fillId="10" borderId="59" xfId="0" applyNumberFormat="1" applyFont="1" applyFill="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11" borderId="62" xfId="0" applyFont="1" applyFill="1" applyBorder="1" applyAlignment="1" applyProtection="1">
      <alignment vertical="center" wrapText="1"/>
      <protection locked="0"/>
    </xf>
    <xf numFmtId="0" fontId="10" fillId="11" borderId="62" xfId="0" applyFont="1" applyFill="1" applyBorder="1" applyAlignment="1" applyProtection="1">
      <alignment vertical="center" wrapText="1"/>
      <protection locked="0"/>
    </xf>
    <xf numFmtId="0" fontId="9" fillId="11" borderId="62" xfId="0" applyFont="1" applyFill="1" applyBorder="1" applyAlignment="1" applyProtection="1">
      <alignment horizontal="center" vertical="center" wrapText="1"/>
      <protection locked="0"/>
    </xf>
    <xf numFmtId="14" fontId="3" fillId="11" borderId="62" xfId="0" applyNumberFormat="1" applyFont="1" applyFill="1" applyBorder="1" applyAlignment="1" applyProtection="1">
      <alignment horizontal="center" vertical="center" wrapText="1"/>
      <protection locked="0"/>
    </xf>
    <xf numFmtId="14" fontId="3" fillId="11" borderId="63" xfId="0" applyNumberFormat="1" applyFont="1" applyFill="1" applyBorder="1" applyAlignment="1" applyProtection="1">
      <alignment horizontal="center" vertical="center" wrapText="1"/>
      <protection locked="0"/>
    </xf>
    <xf numFmtId="0" fontId="3" fillId="0" borderId="50" xfId="0" applyFont="1" applyBorder="1" applyAlignment="1">
      <alignment horizontal="center" vertical="center"/>
    </xf>
    <xf numFmtId="0" fontId="3" fillId="0" borderId="50" xfId="0" applyFont="1" applyBorder="1" applyAlignment="1" applyProtection="1">
      <alignment horizontal="center" vertical="center"/>
      <protection locked="0"/>
    </xf>
    <xf numFmtId="10" fontId="13" fillId="10" borderId="50" xfId="0" applyNumberFormat="1" applyFont="1" applyFill="1" applyBorder="1" applyAlignment="1" applyProtection="1">
      <alignment horizontal="center" vertical="center"/>
      <protection locked="0"/>
    </xf>
    <xf numFmtId="0" fontId="3" fillId="16" borderId="5" xfId="0" applyFont="1" applyFill="1" applyBorder="1" applyAlignment="1" applyProtection="1">
      <alignment horizontal="center" vertical="center"/>
      <protection locked="0"/>
    </xf>
    <xf numFmtId="0" fontId="3" fillId="16" borderId="5" xfId="0" applyFont="1" applyFill="1" applyBorder="1" applyAlignment="1">
      <alignment horizontal="center" vertical="center"/>
    </xf>
    <xf numFmtId="0" fontId="8" fillId="0" borderId="5" xfId="0" applyFont="1" applyBorder="1" applyAlignment="1">
      <alignment horizontal="justify"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6" xfId="0" applyFont="1" applyFill="1" applyBorder="1" applyAlignment="1">
      <alignment horizontal="center"/>
    </xf>
    <xf numFmtId="0" fontId="4" fillId="2" borderId="12" xfId="0" applyFont="1" applyFill="1" applyBorder="1" applyAlignment="1">
      <alignment horizontal="center"/>
    </xf>
    <xf numFmtId="0" fontId="4" fillId="2" borderId="11" xfId="0" applyFont="1" applyFill="1" applyBorder="1" applyAlignment="1">
      <alignment horizontal="center"/>
    </xf>
    <xf numFmtId="0" fontId="9" fillId="0" borderId="17" xfId="0" applyFont="1" applyBorder="1" applyAlignment="1">
      <alignment horizontal="justify" vertical="center" wrapText="1"/>
    </xf>
    <xf numFmtId="0" fontId="9" fillId="0" borderId="0" xfId="0" applyFont="1" applyAlignment="1">
      <alignment horizontal="justify" vertical="center"/>
    </xf>
    <xf numFmtId="0" fontId="9" fillId="0" borderId="18" xfId="0" applyFont="1" applyBorder="1" applyAlignment="1">
      <alignment horizontal="justify" vertical="center"/>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4" fillId="2" borderId="17" xfId="0" applyFont="1" applyFill="1" applyBorder="1" applyAlignment="1">
      <alignment horizontal="center"/>
    </xf>
    <xf numFmtId="0" fontId="4" fillId="2" borderId="0" xfId="0" applyFont="1" applyFill="1" applyAlignment="1">
      <alignment horizontal="center"/>
    </xf>
    <xf numFmtId="0" fontId="4" fillId="2" borderId="18" xfId="0" applyFont="1" applyFill="1" applyBorder="1" applyAlignment="1">
      <alignment horizontal="center"/>
    </xf>
    <xf numFmtId="0" fontId="14" fillId="0" borderId="5" xfId="0" applyFont="1" applyBorder="1" applyAlignment="1">
      <alignment horizontal="justify" vertical="center" wrapText="1"/>
    </xf>
    <xf numFmtId="0" fontId="6" fillId="0" borderId="3" xfId="0" applyFont="1" applyBorder="1" applyAlignment="1">
      <alignment horizontal="center" vertical="center" wrapText="1"/>
    </xf>
    <xf numFmtId="0" fontId="4" fillId="2" borderId="5" xfId="0" applyFont="1" applyFill="1" applyBorder="1" applyAlignment="1">
      <alignment horizontal="center" vertical="center"/>
    </xf>
    <xf numFmtId="0" fontId="3" fillId="0" borderId="17" xfId="1" applyFont="1" applyBorder="1" applyAlignment="1">
      <alignment vertical="center" wrapText="1"/>
    </xf>
    <xf numFmtId="0" fontId="3" fillId="0" borderId="0" xfId="1" applyFont="1" applyBorder="1" applyAlignment="1">
      <alignment vertical="center" wrapText="1"/>
    </xf>
    <xf numFmtId="0" fontId="3" fillId="0" borderId="26" xfId="0" applyFont="1" applyBorder="1" applyAlignment="1">
      <alignment horizontal="center" vertical="center" wrapText="1"/>
    </xf>
    <xf numFmtId="0" fontId="3" fillId="0" borderId="22" xfId="0" applyFont="1" applyBorder="1" applyAlignment="1">
      <alignment horizontal="center" vertical="center" wrapText="1"/>
    </xf>
    <xf numFmtId="0" fontId="6" fillId="2" borderId="2" xfId="0" applyFont="1" applyFill="1" applyBorder="1" applyAlignment="1">
      <alignment horizontal="center" wrapText="1"/>
    </xf>
    <xf numFmtId="0" fontId="6" fillId="2" borderId="4" xfId="0" applyFont="1" applyFill="1" applyBorder="1" applyAlignment="1">
      <alignment horizontal="center" wrapText="1"/>
    </xf>
    <xf numFmtId="0" fontId="1" fillId="0" borderId="5" xfId="1" applyBorder="1" applyAlignment="1">
      <alignment vertical="center" wrapText="1"/>
    </xf>
    <xf numFmtId="0" fontId="1" fillId="0" borderId="22" xfId="1" applyBorder="1" applyAlignment="1">
      <alignment vertical="center" wrapText="1"/>
    </xf>
    <xf numFmtId="0" fontId="3" fillId="0" borderId="25" xfId="0" applyFont="1" applyBorder="1" applyAlignment="1">
      <alignment horizontal="center" vertical="center" wrapText="1"/>
    </xf>
    <xf numFmtId="0" fontId="3" fillId="0" borderId="23" xfId="0" applyFont="1" applyBorder="1" applyAlignment="1">
      <alignment horizontal="center" vertical="center" wrapText="1"/>
    </xf>
    <xf numFmtId="0" fontId="4" fillId="2" borderId="19" xfId="0" applyFont="1" applyFill="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3" borderId="16"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3" fillId="14" borderId="5"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3" fillId="14" borderId="5" xfId="0" applyFont="1" applyFill="1" applyBorder="1" applyAlignment="1">
      <alignment horizontal="center" vertical="center" wrapText="1"/>
    </xf>
    <xf numFmtId="9" fontId="13" fillId="8" borderId="5" xfId="0" applyNumberFormat="1" applyFont="1" applyFill="1" applyBorder="1" applyAlignment="1" applyProtection="1">
      <alignment horizontal="center" vertical="center" wrapText="1"/>
      <protection locked="0"/>
    </xf>
    <xf numFmtId="0" fontId="13" fillId="8" borderId="5" xfId="0" applyFont="1" applyFill="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3" fillId="8" borderId="5"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cellXfs>
  <cellStyles count="5">
    <cellStyle name="Hipervínculo" xfId="1" builtinId="8"/>
    <cellStyle name="Normal" xfId="0" builtinId="0"/>
    <cellStyle name="Normal 2" xfId="3" xr:uid="{0D973338-149F-4E56-B7F1-99B6DA1A1464}"/>
    <cellStyle name="Normal 3" xfId="4" xr:uid="{DC82FB0B-AD43-4F7C-8FC8-C307623FAD26}"/>
    <cellStyle name="Porcentaje" xfId="2" builtinId="5"/>
  </cellStyles>
  <dxfs count="174">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s>
  <tableStyles count="0" defaultTableStyle="TableStyleMedium2" defaultPivotStyle="PivotStyleLight16"/>
  <colors>
    <mruColors>
      <color rgb="FFFF6600"/>
      <color rgb="FFDE1271"/>
      <color rgb="FFC21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5.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900-000003000000}"/>
            </a:ext>
            <a:ext uri="{147F2762-F138-4A5C-976F-8EAC2B608ADB}">
              <a16:predDERef xmlns:a16="http://schemas.microsoft.com/office/drawing/2014/main" pred="{7A7F7F4D-E50D-480C-A3BE-9BA52A7770A1}"/>
            </a:ext>
          </a:extLst>
        </xdr:cNvPr>
        <xdr:cNvSpPr/>
      </xdr:nvSpPr>
      <xdr:spPr>
        <a:xfrm>
          <a:off x="10382250" y="165100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393700</xdr:colOff>
      <xdr:row>0</xdr:row>
      <xdr:rowOff>85726</xdr:rowOff>
    </xdr:from>
    <xdr:to>
      <xdr:col>1</xdr:col>
      <xdr:colOff>1512166</xdr:colOff>
      <xdr:row>0</xdr:row>
      <xdr:rowOff>1345142</xdr:rowOff>
    </xdr:to>
    <xdr:pic>
      <xdr:nvPicPr>
        <xdr:cNvPr id="4" name="Imagen 3">
          <a:extLst>
            <a:ext uri="{FF2B5EF4-FFF2-40B4-BE49-F238E27FC236}">
              <a16:creationId xmlns:a16="http://schemas.microsoft.com/office/drawing/2014/main" id="{00000000-0008-0000-0900-000004000000}"/>
            </a:ext>
            <a:ext uri="{147F2762-F138-4A5C-976F-8EAC2B608ADB}">
              <a16:predDERef xmlns:a16="http://schemas.microsoft.com/office/drawing/2014/main" pred="{00000000-0008-0000-0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5700" y="85726"/>
          <a:ext cx="1118466" cy="125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0</xdr:row>
      <xdr:rowOff>63499</xdr:rowOff>
    </xdr:from>
    <xdr:to>
      <xdr:col>11</xdr:col>
      <xdr:colOff>0</xdr:colOff>
      <xdr:row>0</xdr:row>
      <xdr:rowOff>587374</xdr:rowOff>
    </xdr:to>
    <xdr:sp macro="" textlink="">
      <xdr:nvSpPr>
        <xdr:cNvPr id="2" name="Rectángulo redondeado 2">
          <a:hlinkClick xmlns:r="http://schemas.openxmlformats.org/officeDocument/2006/relationships" r:id="rId1"/>
          <a:extLst>
            <a:ext uri="{FF2B5EF4-FFF2-40B4-BE49-F238E27FC236}">
              <a16:creationId xmlns:a16="http://schemas.microsoft.com/office/drawing/2014/main" id="{1B09F8B2-8EB8-491C-92F6-C77604B5995E}"/>
            </a:ext>
            <a:ext uri="{147F2762-F138-4A5C-976F-8EAC2B608ADB}">
              <a16:predDERef xmlns:a16="http://schemas.microsoft.com/office/drawing/2014/main" pred="{7A7F7F4D-E50D-480C-A3BE-9BA52A7770A1}"/>
            </a:ext>
          </a:extLst>
        </xdr:cNvPr>
        <xdr:cNvSpPr/>
      </xdr:nvSpPr>
      <xdr:spPr>
        <a:xfrm>
          <a:off x="20475575" y="1863724"/>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476250</xdr:colOff>
      <xdr:row>0</xdr:row>
      <xdr:rowOff>174627</xdr:rowOff>
    </xdr:from>
    <xdr:to>
      <xdr:col>1</xdr:col>
      <xdr:colOff>1539875</xdr:colOff>
      <xdr:row>0</xdr:row>
      <xdr:rowOff>1453813</xdr:rowOff>
    </xdr:to>
    <xdr:pic>
      <xdr:nvPicPr>
        <xdr:cNvPr id="3" name="Imagen 2">
          <a:extLst>
            <a:ext uri="{FF2B5EF4-FFF2-40B4-BE49-F238E27FC236}">
              <a16:creationId xmlns:a16="http://schemas.microsoft.com/office/drawing/2014/main" id="{7819308F-99AC-46CC-A907-5E3734076A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174627"/>
          <a:ext cx="1063625" cy="1279186"/>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8" name="Rectángulo redondeado 2">
          <a:hlinkClick xmlns:r="http://schemas.openxmlformats.org/officeDocument/2006/relationships" r:id="rId1"/>
          <a:extLst>
            <a:ext uri="{FF2B5EF4-FFF2-40B4-BE49-F238E27FC236}">
              <a16:creationId xmlns:a16="http://schemas.microsoft.com/office/drawing/2014/main" id="{6E7CB5AB-B9C6-4B61-8CAE-610602B96B82}"/>
            </a:ext>
            <a:ext uri="{147F2762-F138-4A5C-976F-8EAC2B608ADB}">
              <a16:predDERef xmlns:a16="http://schemas.microsoft.com/office/drawing/2014/main" pred="{7A7F7F4D-E50D-480C-A3BE-9BA52A7770A1}"/>
            </a:ext>
          </a:extLst>
        </xdr:cNvPr>
        <xdr:cNvSpPr/>
      </xdr:nvSpPr>
      <xdr:spPr>
        <a:xfrm>
          <a:off x="1967230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365124</xdr:colOff>
      <xdr:row>0</xdr:row>
      <xdr:rowOff>63500</xdr:rowOff>
    </xdr:from>
    <xdr:to>
      <xdr:col>1</xdr:col>
      <xdr:colOff>1548675</xdr:colOff>
      <xdr:row>0</xdr:row>
      <xdr:rowOff>1365250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499" y="63500"/>
          <a:ext cx="1183551" cy="1301750"/>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458647-0A55-42D4-8654-12167B9B771C}"/>
            </a:ext>
            <a:ext uri="{147F2762-F138-4A5C-976F-8EAC2B608ADB}">
              <a16:predDERef xmlns:a16="http://schemas.microsoft.com/office/drawing/2014/main" pred="{7A7F7F4D-E50D-480C-A3BE-9BA52A7770A1}"/>
            </a:ext>
          </a:extLst>
        </xdr:cNvPr>
        <xdr:cNvSpPr/>
      </xdr:nvSpPr>
      <xdr:spPr>
        <a:xfrm>
          <a:off x="20443825"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304800</xdr:colOff>
      <xdr:row>0</xdr:row>
      <xdr:rowOff>28575</xdr:rowOff>
    </xdr:from>
    <xdr:to>
      <xdr:col>1</xdr:col>
      <xdr:colOff>914400</xdr:colOff>
      <xdr:row>0</xdr:row>
      <xdr:rowOff>723900</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7725" y="28575"/>
          <a:ext cx="609600" cy="695325"/>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2" name="Rectángulo redondeado 2">
          <a:hlinkClick xmlns:r="http://schemas.openxmlformats.org/officeDocument/2006/relationships" r:id="rId2"/>
          <a:extLst>
            <a:ext uri="{FF2B5EF4-FFF2-40B4-BE49-F238E27FC236}">
              <a16:creationId xmlns:a16="http://schemas.microsoft.com/office/drawing/2014/main" id="{B42CB7CD-B550-4431-90F8-F4CE60A80DE8}"/>
            </a:ext>
            <a:ext uri="{147F2762-F138-4A5C-976F-8EAC2B608ADB}">
              <a16:predDERef xmlns:a16="http://schemas.microsoft.com/office/drawing/2014/main" pred="{7A7F7F4D-E50D-480C-A3BE-9BA52A7770A1}"/>
            </a:ext>
          </a:extLst>
        </xdr:cNvPr>
        <xdr:cNvSpPr/>
      </xdr:nvSpPr>
      <xdr:spPr>
        <a:xfrm>
          <a:off x="1530985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1271"/>
  </sheetPr>
  <dimension ref="B1:H25"/>
  <sheetViews>
    <sheetView showGridLines="0" tabSelected="1" view="pageBreakPreview" topLeftCell="A6" zoomScale="80" zoomScaleNormal="80" zoomScaleSheetLayoutView="80" workbookViewId="0">
      <selection activeCell="D14" sqref="D14:E14"/>
    </sheetView>
  </sheetViews>
  <sheetFormatPr baseColWidth="10" defaultColWidth="11.42578125" defaultRowHeight="14.25" x14ac:dyDescent="0.2"/>
  <cols>
    <col min="1" max="1" width="5" style="1" customWidth="1"/>
    <col min="2" max="2" width="21.140625" style="1" customWidth="1"/>
    <col min="3" max="3" width="33.7109375" style="1" customWidth="1"/>
    <col min="4" max="4" width="17.28515625" style="1" customWidth="1"/>
    <col min="5" max="5" width="17.5703125" style="1" customWidth="1"/>
    <col min="6" max="6" width="16.85546875" style="1" customWidth="1"/>
    <col min="7" max="7" width="23.140625" style="1" customWidth="1"/>
    <col min="8" max="8" width="6.140625" style="1" customWidth="1"/>
    <col min="9" max="16384" width="11.42578125" style="1"/>
  </cols>
  <sheetData>
    <row r="1" spans="2:8" ht="123.75" customHeight="1" thickBot="1" x14ac:dyDescent="0.25">
      <c r="B1" s="4"/>
      <c r="C1" s="271" t="s">
        <v>0</v>
      </c>
      <c r="D1" s="271"/>
      <c r="E1" s="271"/>
      <c r="F1" s="271"/>
      <c r="G1" s="5" t="s">
        <v>384</v>
      </c>
    </row>
    <row r="2" spans="2:8" ht="15" thickBot="1" x14ac:dyDescent="0.25"/>
    <row r="3" spans="2:8" ht="15" x14ac:dyDescent="0.25">
      <c r="B3" s="258" t="s">
        <v>2</v>
      </c>
      <c r="C3" s="259"/>
      <c r="D3" s="259"/>
      <c r="E3" s="259"/>
      <c r="F3" s="259"/>
      <c r="G3" s="260"/>
    </row>
    <row r="4" spans="2:8" ht="116.25" customHeight="1" x14ac:dyDescent="0.2">
      <c r="B4" s="261" t="s">
        <v>3</v>
      </c>
      <c r="C4" s="262"/>
      <c r="D4" s="262"/>
      <c r="E4" s="262"/>
      <c r="F4" s="262"/>
      <c r="G4" s="263"/>
    </row>
    <row r="5" spans="2:8" ht="15.75" thickBot="1" x14ac:dyDescent="0.3">
      <c r="B5" s="267" t="s">
        <v>4</v>
      </c>
      <c r="C5" s="268"/>
      <c r="D5" s="268"/>
      <c r="E5" s="268"/>
      <c r="F5" s="268"/>
      <c r="G5" s="269"/>
    </row>
    <row r="6" spans="2:8" ht="204" customHeight="1" thickBot="1" x14ac:dyDescent="0.25">
      <c r="B6" s="264" t="s">
        <v>5</v>
      </c>
      <c r="C6" s="265"/>
      <c r="D6" s="265"/>
      <c r="E6" s="265"/>
      <c r="F6" s="265"/>
      <c r="G6" s="266"/>
    </row>
    <row r="7" spans="2:8" x14ac:dyDescent="0.2">
      <c r="B7" s="6"/>
      <c r="G7" s="7"/>
    </row>
    <row r="8" spans="2:8" ht="15" thickBot="1" x14ac:dyDescent="0.25">
      <c r="B8" s="6"/>
      <c r="G8" s="7"/>
    </row>
    <row r="9" spans="2:8" ht="30.75" customHeight="1" thickBot="1" x14ac:dyDescent="0.3">
      <c r="B9" s="283" t="s">
        <v>6</v>
      </c>
      <c r="C9" s="257"/>
      <c r="D9" s="256" t="s">
        <v>7</v>
      </c>
      <c r="E9" s="257"/>
      <c r="F9" s="12" t="s">
        <v>8</v>
      </c>
      <c r="G9" s="13" t="s">
        <v>9</v>
      </c>
      <c r="H9" s="2"/>
    </row>
    <row r="10" spans="2:8" s="3" customFormat="1" ht="28.5" customHeight="1" thickBot="1" x14ac:dyDescent="0.25">
      <c r="B10" s="279" t="s">
        <v>10</v>
      </c>
      <c r="C10" s="280"/>
      <c r="D10" s="281">
        <f>COUNTA('1. ADMINISTRACIÓN DE RIESGOS'!C5:C21)</f>
        <v>17</v>
      </c>
      <c r="E10" s="282"/>
      <c r="F10" s="17">
        <f>+'1. ADMINISTRACIÓN DE RIESGOS'!AY4</f>
        <v>0</v>
      </c>
      <c r="G10" s="14">
        <f>IFERROR(D10/$D$14,"0")</f>
        <v>0.25</v>
      </c>
    </row>
    <row r="11" spans="2:8" s="3" customFormat="1" ht="28.5" customHeight="1" thickBot="1" x14ac:dyDescent="0.25">
      <c r="B11" s="279" t="s">
        <v>11</v>
      </c>
      <c r="C11" s="280"/>
      <c r="D11" s="275">
        <f>COUNTA('2. REDES Y ARTICULACIÓN'!C5:C9)</f>
        <v>5</v>
      </c>
      <c r="E11" s="276"/>
      <c r="F11" s="17">
        <f>+'2. REDES Y ARTICULACIÓN'!AY4</f>
        <v>0</v>
      </c>
      <c r="G11" s="15">
        <f>IFERROR(D11/$D$14,"0")</f>
        <v>7.3529411764705885E-2</v>
      </c>
    </row>
    <row r="12" spans="2:8" s="3" customFormat="1" ht="28.5" customHeight="1" thickBot="1" x14ac:dyDescent="0.25">
      <c r="B12" s="279" t="s">
        <v>12</v>
      </c>
      <c r="C12" s="280"/>
      <c r="D12" s="275">
        <f>COUNTA('3. MODELO DE ESTADO ABIERTO'!C5:C40)</f>
        <v>36</v>
      </c>
      <c r="E12" s="276"/>
      <c r="F12" s="17">
        <f>+'3. MODELO DE ESTADO ABIERTO'!AY4</f>
        <v>0</v>
      </c>
      <c r="G12" s="15">
        <f>IFERROR(D12/$D$14,"0")</f>
        <v>0.52941176470588236</v>
      </c>
    </row>
    <row r="13" spans="2:8" s="3" customFormat="1" ht="28.5" customHeight="1" thickBot="1" x14ac:dyDescent="0.25">
      <c r="B13" s="279" t="s">
        <v>13</v>
      </c>
      <c r="C13" s="280"/>
      <c r="D13" s="275">
        <f>COUNTA('4. INICIATIVAS ADICIONALES'!C5:C14)</f>
        <v>10</v>
      </c>
      <c r="E13" s="276"/>
      <c r="F13" s="17">
        <f>+'4. INICIATIVAS ADICIONALES'!AY4</f>
        <v>0</v>
      </c>
      <c r="G13" s="15">
        <f>IFERROR(D13/$D$14,"0")</f>
        <v>0.14705882352941177</v>
      </c>
    </row>
    <row r="14" spans="2:8" ht="16.5" thickBot="1" x14ac:dyDescent="0.3">
      <c r="B14" s="273"/>
      <c r="C14" s="274"/>
      <c r="D14" s="277">
        <f>SUM(D10:E13)</f>
        <v>68</v>
      </c>
      <c r="E14" s="278"/>
      <c r="F14" s="18">
        <f>SUM(F10:F13)</f>
        <v>0</v>
      </c>
      <c r="G14" s="10">
        <f>SUM(G10:G13)</f>
        <v>1</v>
      </c>
    </row>
    <row r="15" spans="2:8" x14ac:dyDescent="0.2">
      <c r="B15" s="6"/>
      <c r="G15" s="7"/>
    </row>
    <row r="16" spans="2:8" x14ac:dyDescent="0.2">
      <c r="B16" s="6"/>
      <c r="G16" s="7"/>
    </row>
    <row r="17" spans="2:7" x14ac:dyDescent="0.2">
      <c r="B17" s="6"/>
      <c r="G17" s="7"/>
    </row>
    <row r="18" spans="2:7" x14ac:dyDescent="0.2">
      <c r="B18" s="6"/>
      <c r="G18" s="7"/>
    </row>
    <row r="19" spans="2:7" ht="15" x14ac:dyDescent="0.2">
      <c r="B19" s="272" t="s">
        <v>14</v>
      </c>
      <c r="C19" s="272"/>
      <c r="D19" s="272"/>
      <c r="E19" s="272"/>
      <c r="F19" s="272"/>
      <c r="G19" s="272"/>
    </row>
    <row r="20" spans="2:7" ht="15" x14ac:dyDescent="0.2">
      <c r="B20" s="11" t="s">
        <v>15</v>
      </c>
      <c r="C20" s="11" t="s">
        <v>16</v>
      </c>
      <c r="D20" s="272" t="s">
        <v>17</v>
      </c>
      <c r="E20" s="272"/>
      <c r="F20" s="272"/>
      <c r="G20" s="272"/>
    </row>
    <row r="21" spans="2:7" ht="28.5" x14ac:dyDescent="0.2">
      <c r="B21" s="16">
        <v>1</v>
      </c>
      <c r="C21" s="106" t="s">
        <v>18</v>
      </c>
      <c r="D21" s="270"/>
      <c r="E21" s="270"/>
      <c r="F21" s="270"/>
      <c r="G21" s="270"/>
    </row>
    <row r="22" spans="2:7" ht="45.95" customHeight="1" x14ac:dyDescent="0.2">
      <c r="B22" s="16">
        <v>2</v>
      </c>
      <c r="C22" s="19" t="s">
        <v>19</v>
      </c>
      <c r="D22" s="270" t="s">
        <v>20</v>
      </c>
      <c r="E22" s="270"/>
      <c r="F22" s="270"/>
      <c r="G22" s="270"/>
    </row>
    <row r="23" spans="2:7" ht="45.95" customHeight="1" x14ac:dyDescent="0.2">
      <c r="B23" s="16">
        <v>3</v>
      </c>
      <c r="C23" s="100" t="s">
        <v>21</v>
      </c>
      <c r="D23" s="255" t="s">
        <v>22</v>
      </c>
      <c r="E23" s="255"/>
      <c r="F23" s="255"/>
      <c r="G23" s="255"/>
    </row>
    <row r="24" spans="2:7" ht="122.25" customHeight="1" x14ac:dyDescent="0.2">
      <c r="B24" s="16">
        <v>4</v>
      </c>
      <c r="C24" s="100" t="s">
        <v>23</v>
      </c>
      <c r="D24" s="255" t="s">
        <v>24</v>
      </c>
      <c r="E24" s="255"/>
      <c r="F24" s="255"/>
      <c r="G24" s="255"/>
    </row>
    <row r="25" spans="2:7" ht="103.5" customHeight="1" x14ac:dyDescent="0.2">
      <c r="B25" s="16">
        <v>5</v>
      </c>
      <c r="C25" s="100" t="s">
        <v>385</v>
      </c>
      <c r="D25" s="255" t="s">
        <v>397</v>
      </c>
      <c r="E25" s="255"/>
      <c r="F25" s="255"/>
      <c r="G25" s="255"/>
    </row>
  </sheetData>
  <mergeCells count="24">
    <mergeCell ref="C1:F1"/>
    <mergeCell ref="B19:G19"/>
    <mergeCell ref="D20:G20"/>
    <mergeCell ref="B14:C14"/>
    <mergeCell ref="D13:E13"/>
    <mergeCell ref="D14:E14"/>
    <mergeCell ref="B12:C12"/>
    <mergeCell ref="B13:C13"/>
    <mergeCell ref="D10:E10"/>
    <mergeCell ref="D11:E11"/>
    <mergeCell ref="D12:E12"/>
    <mergeCell ref="B10:C10"/>
    <mergeCell ref="B11:C11"/>
    <mergeCell ref="B9:C9"/>
    <mergeCell ref="D25:G25"/>
    <mergeCell ref="D23:G23"/>
    <mergeCell ref="D24:G24"/>
    <mergeCell ref="D9:E9"/>
    <mergeCell ref="B3:G3"/>
    <mergeCell ref="B4:G4"/>
    <mergeCell ref="B6:G6"/>
    <mergeCell ref="B5:G5"/>
    <mergeCell ref="D22:G22"/>
    <mergeCell ref="D21:G21"/>
  </mergeCells>
  <hyperlinks>
    <hyperlink ref="B10:C10" location="'1. ADMINISTRACIÓN DE RIESGOS'!A1" display="1. ADMINISTRACIÓN DE RIESGOS" xr:uid="{00000000-0004-0000-0000-000000000000}"/>
    <hyperlink ref="B11:C11" location="'2. REDES Y ARTICULACIÓN'!A1" display="2. REDES Y ARTICULACIÓN" xr:uid="{00000000-0004-0000-0000-000001000000}"/>
    <hyperlink ref="B12:C12" location="'3. MODELO DE ESTADO ABIERTO'!A1" display="3. MODELO DE ESTADO ABIERTO" xr:uid="{00000000-0004-0000-0000-000002000000}"/>
    <hyperlink ref="B13:C13" location="'4. INICIATIVAS ADICIONALES'!A1" display="4 INICIATIVAS ADICIONALES" xr:uid="{00000000-0004-0000-0000-000003000000}"/>
  </hyperlinks>
  <pageMargins left="0.70866141732283472" right="0.70866141732283472" top="0.74803149606299213" bottom="0.74803149606299213" header="0.31496062992125984" footer="0.31496062992125984"/>
  <pageSetup paperSize="9" scale="69"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pageSetUpPr fitToPage="1"/>
  </sheetPr>
  <dimension ref="A1:G18"/>
  <sheetViews>
    <sheetView showGridLines="0" view="pageBreakPreview" topLeftCell="A12" zoomScale="90" zoomScaleNormal="100" zoomScaleSheetLayoutView="90" workbookViewId="0">
      <selection activeCell="B12" sqref="B12:G12"/>
    </sheetView>
  </sheetViews>
  <sheetFormatPr baseColWidth="10" defaultColWidth="9.140625" defaultRowHeight="15" x14ac:dyDescent="0.25"/>
  <cols>
    <col min="1" max="1" width="33.42578125" customWidth="1"/>
    <col min="6" max="6" width="30.85546875" customWidth="1"/>
    <col min="7" max="7" width="28.7109375" customWidth="1"/>
  </cols>
  <sheetData>
    <row r="1" spans="1:7" s="1" customFormat="1" ht="104.25" customHeight="1" thickBot="1" x14ac:dyDescent="0.25">
      <c r="A1" s="4"/>
      <c r="B1" s="271" t="s">
        <v>25</v>
      </c>
      <c r="C1" s="271"/>
      <c r="D1" s="271"/>
      <c r="E1" s="271"/>
      <c r="F1" s="271"/>
      <c r="G1" s="5" t="s">
        <v>1</v>
      </c>
    </row>
    <row r="2" spans="1:7" ht="15.75" thickBot="1" x14ac:dyDescent="0.3"/>
    <row r="3" spans="1:7" ht="15.75" thickBot="1" x14ac:dyDescent="0.3">
      <c r="A3" s="290" t="s">
        <v>26</v>
      </c>
      <c r="B3" s="291"/>
      <c r="C3" s="291"/>
      <c r="D3" s="291"/>
      <c r="E3" s="291"/>
      <c r="F3" s="291"/>
      <c r="G3" s="292"/>
    </row>
    <row r="4" spans="1:7" ht="42" customHeight="1" thickBot="1" x14ac:dyDescent="0.3">
      <c r="A4" s="9" t="s">
        <v>27</v>
      </c>
      <c r="B4" s="293" t="s">
        <v>28</v>
      </c>
      <c r="C4" s="294"/>
      <c r="D4" s="294"/>
      <c r="E4" s="294"/>
      <c r="F4" s="294"/>
      <c r="G4" s="295"/>
    </row>
    <row r="5" spans="1:7" ht="77.25" customHeight="1" thickBot="1" x14ac:dyDescent="0.3">
      <c r="A5" s="9" t="s">
        <v>29</v>
      </c>
      <c r="B5" s="287" t="s">
        <v>30</v>
      </c>
      <c r="C5" s="288"/>
      <c r="D5" s="288"/>
      <c r="E5" s="288"/>
      <c r="F5" s="288"/>
      <c r="G5" s="289"/>
    </row>
    <row r="6" spans="1:7" ht="75.75" customHeight="1" thickBot="1" x14ac:dyDescent="0.3">
      <c r="A6" s="9" t="s">
        <v>31</v>
      </c>
      <c r="B6" s="287" t="s">
        <v>32</v>
      </c>
      <c r="C6" s="288"/>
      <c r="D6" s="288"/>
      <c r="E6" s="288"/>
      <c r="F6" s="288"/>
      <c r="G6" s="289"/>
    </row>
    <row r="7" spans="1:7" ht="34.5" customHeight="1" thickBot="1" x14ac:dyDescent="0.3">
      <c r="A7" s="9" t="s">
        <v>33</v>
      </c>
      <c r="B7" s="287" t="s">
        <v>34</v>
      </c>
      <c r="C7" s="288"/>
      <c r="D7" s="288"/>
      <c r="E7" s="288"/>
      <c r="F7" s="288"/>
      <c r="G7" s="289"/>
    </row>
    <row r="8" spans="1:7" ht="44.25" customHeight="1" thickBot="1" x14ac:dyDescent="0.3">
      <c r="A8" s="9" t="s">
        <v>35</v>
      </c>
      <c r="B8" s="287" t="s">
        <v>36</v>
      </c>
      <c r="C8" s="288"/>
      <c r="D8" s="288"/>
      <c r="E8" s="288"/>
      <c r="F8" s="288"/>
      <c r="G8" s="289"/>
    </row>
    <row r="9" spans="1:7" ht="38.25" customHeight="1" thickBot="1" x14ac:dyDescent="0.3">
      <c r="A9" s="9" t="s">
        <v>37</v>
      </c>
      <c r="B9" s="287" t="s">
        <v>38</v>
      </c>
      <c r="C9" s="288"/>
      <c r="D9" s="288"/>
      <c r="E9" s="288"/>
      <c r="F9" s="288"/>
      <c r="G9" s="289"/>
    </row>
    <row r="10" spans="1:7" ht="38.25" customHeight="1" thickBot="1" x14ac:dyDescent="0.3">
      <c r="A10" s="9" t="s">
        <v>39</v>
      </c>
      <c r="B10" s="287" t="s">
        <v>40</v>
      </c>
      <c r="C10" s="288"/>
      <c r="D10" s="288"/>
      <c r="E10" s="288"/>
      <c r="F10" s="288"/>
      <c r="G10" s="289"/>
    </row>
    <row r="11" spans="1:7" ht="32.25" customHeight="1" thickBot="1" x14ac:dyDescent="0.3">
      <c r="A11" s="9" t="s">
        <v>41</v>
      </c>
      <c r="B11" s="284" t="s">
        <v>42</v>
      </c>
      <c r="C11" s="285"/>
      <c r="D11" s="285"/>
      <c r="E11" s="285"/>
      <c r="F11" s="285"/>
      <c r="G11" s="286"/>
    </row>
    <row r="12" spans="1:7" ht="60" customHeight="1" thickBot="1" x14ac:dyDescent="0.3">
      <c r="A12" s="9" t="s">
        <v>43</v>
      </c>
      <c r="B12" s="287" t="s">
        <v>44</v>
      </c>
      <c r="C12" s="288"/>
      <c r="D12" s="288"/>
      <c r="E12" s="288"/>
      <c r="F12" s="288"/>
      <c r="G12" s="289"/>
    </row>
    <row r="13" spans="1:7" ht="37.5" customHeight="1" thickBot="1" x14ac:dyDescent="0.3">
      <c r="A13" s="9" t="s">
        <v>45</v>
      </c>
      <c r="B13" s="287" t="s">
        <v>46</v>
      </c>
      <c r="C13" s="288"/>
      <c r="D13" s="288"/>
      <c r="E13" s="288"/>
      <c r="F13" s="288"/>
      <c r="G13" s="289"/>
    </row>
    <row r="14" spans="1:7" ht="15.75" thickBot="1" x14ac:dyDescent="0.3">
      <c r="A14" s="9" t="s">
        <v>47</v>
      </c>
      <c r="B14" s="284" t="s">
        <v>48</v>
      </c>
      <c r="C14" s="285"/>
      <c r="D14" s="285"/>
      <c r="E14" s="285"/>
      <c r="F14" s="285"/>
      <c r="G14" s="286"/>
    </row>
    <row r="15" spans="1:7" ht="15.75" thickBot="1" x14ac:dyDescent="0.3">
      <c r="A15" s="9" t="s">
        <v>49</v>
      </c>
      <c r="B15" s="284" t="s">
        <v>50</v>
      </c>
      <c r="C15" s="285"/>
      <c r="D15" s="285"/>
      <c r="E15" s="285"/>
      <c r="F15" s="285"/>
      <c r="G15" s="286"/>
    </row>
    <row r="16" spans="1:7" ht="144" customHeight="1" thickBot="1" x14ac:dyDescent="0.3">
      <c r="A16" s="9" t="s">
        <v>51</v>
      </c>
      <c r="B16" s="284" t="s">
        <v>52</v>
      </c>
      <c r="C16" s="285"/>
      <c r="D16" s="285"/>
      <c r="E16" s="285"/>
      <c r="F16" s="285"/>
      <c r="G16" s="286"/>
    </row>
    <row r="17" spans="1:7" ht="51.75" customHeight="1" thickBot="1" x14ac:dyDescent="0.3">
      <c r="A17" s="9" t="s">
        <v>53</v>
      </c>
      <c r="B17" s="284" t="s">
        <v>54</v>
      </c>
      <c r="C17" s="285"/>
      <c r="D17" s="285"/>
      <c r="E17" s="285"/>
      <c r="F17" s="285"/>
      <c r="G17" s="286"/>
    </row>
    <row r="18" spans="1:7" x14ac:dyDescent="0.25">
      <c r="B18" s="8"/>
      <c r="C18" s="8"/>
      <c r="D18" s="8"/>
      <c r="E18" s="8"/>
      <c r="F18" s="8"/>
      <c r="G18" s="8"/>
    </row>
  </sheetData>
  <mergeCells count="16">
    <mergeCell ref="B1:F1"/>
    <mergeCell ref="B9:G9"/>
    <mergeCell ref="B11:G11"/>
    <mergeCell ref="B12:G12"/>
    <mergeCell ref="A3:G3"/>
    <mergeCell ref="B4:G4"/>
    <mergeCell ref="B5:G5"/>
    <mergeCell ref="B6:G6"/>
    <mergeCell ref="B7:G7"/>
    <mergeCell ref="B8:G8"/>
    <mergeCell ref="B10:G10"/>
    <mergeCell ref="B17:G17"/>
    <mergeCell ref="B13:G13"/>
    <mergeCell ref="B14:G14"/>
    <mergeCell ref="B15:G15"/>
    <mergeCell ref="B16:G16"/>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pageSetUpPr fitToPage="1"/>
  </sheetPr>
  <dimension ref="B1:AY25"/>
  <sheetViews>
    <sheetView showGridLines="0" view="pageBreakPreview" zoomScale="60" zoomScaleNormal="60" workbookViewId="0">
      <selection activeCell="B5" sqref="B5:B8"/>
    </sheetView>
  </sheetViews>
  <sheetFormatPr baseColWidth="10" defaultColWidth="11.42578125" defaultRowHeight="14.25" outlineLevelCol="1" x14ac:dyDescent="0.2"/>
  <cols>
    <col min="1" max="1" width="11.42578125" style="20"/>
    <col min="2" max="2" width="26.7109375" style="42" customWidth="1"/>
    <col min="3" max="3" width="8.5703125" style="43" customWidth="1"/>
    <col min="4" max="4" width="53" style="44" customWidth="1"/>
    <col min="5" max="5" width="34.140625" style="43" customWidth="1"/>
    <col min="6" max="8" width="28.140625" style="20" customWidth="1"/>
    <col min="9" max="9" width="22.28515625" style="20" customWidth="1"/>
    <col min="10" max="10" width="21.42578125" style="20" customWidth="1"/>
    <col min="11" max="11" width="21.42578125" style="20" customWidth="1" outlineLevel="1"/>
    <col min="12" max="12" width="14" style="1" customWidth="1" outlineLevel="1"/>
    <col min="13" max="20" width="11.42578125" style="1" customWidth="1" outlineLevel="1"/>
    <col min="21" max="29" width="11.42578125" style="20" customWidth="1"/>
    <col min="30" max="49" width="11.42578125" style="20" customWidth="1" outlineLevel="1"/>
    <col min="50" max="50" width="16" style="20" customWidth="1"/>
    <col min="51" max="51" width="11.42578125" style="20" customWidth="1"/>
    <col min="52" max="52" width="27.85546875" style="20" customWidth="1"/>
    <col min="53" max="16384" width="11.42578125" style="20"/>
  </cols>
  <sheetData>
    <row r="1" spans="2:51" ht="112.5" customHeight="1" x14ac:dyDescent="0.25">
      <c r="B1" s="167"/>
      <c r="C1" s="297" t="s">
        <v>55</v>
      </c>
      <c r="D1" s="297"/>
      <c r="E1" s="297"/>
      <c r="F1" s="297"/>
      <c r="G1" s="297"/>
      <c r="H1" s="297"/>
      <c r="I1" s="297"/>
      <c r="J1" s="207" t="s">
        <v>396</v>
      </c>
      <c r="K1" s="208"/>
    </row>
    <row r="2" spans="2:51" ht="28.5" customHeight="1" x14ac:dyDescent="0.2">
      <c r="B2" s="21"/>
      <c r="C2" s="22"/>
      <c r="D2" s="23"/>
      <c r="E2" s="21"/>
      <c r="F2" s="21"/>
      <c r="G2" s="21"/>
      <c r="H2" s="21"/>
      <c r="I2" s="21"/>
      <c r="J2" s="21"/>
      <c r="K2" s="21"/>
      <c r="L2" s="299" t="s">
        <v>56</v>
      </c>
      <c r="M2" s="299"/>
      <c r="N2" s="299"/>
      <c r="O2" s="299" t="s">
        <v>57</v>
      </c>
      <c r="P2" s="299"/>
      <c r="Q2" s="299"/>
      <c r="R2" s="299" t="s">
        <v>58</v>
      </c>
      <c r="S2" s="299"/>
      <c r="T2" s="299"/>
      <c r="U2" s="296" t="s">
        <v>59</v>
      </c>
      <c r="V2" s="296"/>
      <c r="W2" s="296"/>
      <c r="X2" s="296" t="s">
        <v>60</v>
      </c>
      <c r="Y2" s="296"/>
      <c r="Z2" s="296"/>
      <c r="AA2" s="296" t="s">
        <v>61</v>
      </c>
      <c r="AB2" s="296"/>
      <c r="AC2" s="296"/>
      <c r="AD2" s="296" t="s">
        <v>62</v>
      </c>
      <c r="AE2" s="296"/>
      <c r="AF2" s="296"/>
      <c r="AG2" s="296" t="s">
        <v>63</v>
      </c>
      <c r="AH2" s="296"/>
      <c r="AI2" s="296"/>
      <c r="AJ2" s="296" t="s">
        <v>64</v>
      </c>
      <c r="AK2" s="296"/>
      <c r="AL2" s="296"/>
      <c r="AM2" s="296" t="s">
        <v>65</v>
      </c>
      <c r="AN2" s="296"/>
      <c r="AO2" s="296"/>
      <c r="AP2" s="296" t="s">
        <v>66</v>
      </c>
      <c r="AQ2" s="296"/>
      <c r="AR2" s="296"/>
      <c r="AS2" s="296" t="s">
        <v>67</v>
      </c>
      <c r="AT2" s="296"/>
      <c r="AU2" s="296"/>
      <c r="AV2" s="296" t="s">
        <v>68</v>
      </c>
      <c r="AW2" s="296"/>
      <c r="AX2" s="300" t="s">
        <v>69</v>
      </c>
      <c r="AY2" s="300"/>
    </row>
    <row r="3" spans="2:51" ht="60" customHeight="1" x14ac:dyDescent="0.2">
      <c r="B3" s="298" t="s">
        <v>70</v>
      </c>
      <c r="C3" s="298"/>
      <c r="D3" s="298"/>
      <c r="E3" s="298"/>
      <c r="F3" s="298"/>
      <c r="G3" s="298"/>
      <c r="H3" s="298"/>
      <c r="I3" s="298"/>
      <c r="J3" s="298"/>
      <c r="K3" s="298"/>
      <c r="L3" s="299"/>
      <c r="M3" s="299"/>
      <c r="N3" s="299"/>
      <c r="O3" s="299"/>
      <c r="P3" s="299"/>
      <c r="Q3" s="299"/>
      <c r="R3" s="299"/>
      <c r="S3" s="299"/>
      <c r="T3" s="299"/>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177"/>
      <c r="AY3" s="178"/>
    </row>
    <row r="4" spans="2:51" ht="40.5" customHeight="1" x14ac:dyDescent="0.2">
      <c r="B4" s="24" t="s">
        <v>71</v>
      </c>
      <c r="C4" s="24" t="s">
        <v>72</v>
      </c>
      <c r="D4" s="24" t="s">
        <v>31</v>
      </c>
      <c r="E4" s="24" t="s">
        <v>33</v>
      </c>
      <c r="F4" s="24" t="s">
        <v>73</v>
      </c>
      <c r="G4" s="24" t="s">
        <v>43</v>
      </c>
      <c r="H4" s="24" t="s">
        <v>41</v>
      </c>
      <c r="I4" s="24" t="s">
        <v>37</v>
      </c>
      <c r="J4" s="24" t="s">
        <v>39</v>
      </c>
      <c r="K4" s="24" t="s">
        <v>9</v>
      </c>
      <c r="L4" s="202" t="s">
        <v>74</v>
      </c>
      <c r="M4" s="203" t="s">
        <v>75</v>
      </c>
      <c r="N4" s="204" t="s">
        <v>76</v>
      </c>
      <c r="O4" s="202" t="s">
        <v>74</v>
      </c>
      <c r="P4" s="203" t="s">
        <v>75</v>
      </c>
      <c r="Q4" s="204" t="s">
        <v>76</v>
      </c>
      <c r="R4" s="202" t="s">
        <v>74</v>
      </c>
      <c r="S4" s="203" t="s">
        <v>75</v>
      </c>
      <c r="T4" s="204" t="s">
        <v>76</v>
      </c>
      <c r="U4" s="205" t="s">
        <v>74</v>
      </c>
      <c r="V4" s="185" t="s">
        <v>75</v>
      </c>
      <c r="W4" s="186" t="s">
        <v>76</v>
      </c>
      <c r="X4" s="205" t="s">
        <v>74</v>
      </c>
      <c r="Y4" s="185" t="s">
        <v>75</v>
      </c>
      <c r="Z4" s="186" t="s">
        <v>76</v>
      </c>
      <c r="AA4" s="205" t="s">
        <v>74</v>
      </c>
      <c r="AB4" s="185" t="s">
        <v>75</v>
      </c>
      <c r="AC4" s="186" t="s">
        <v>76</v>
      </c>
      <c r="AD4" s="205" t="s">
        <v>74</v>
      </c>
      <c r="AE4" s="185" t="s">
        <v>75</v>
      </c>
      <c r="AF4" s="186" t="s">
        <v>76</v>
      </c>
      <c r="AG4" s="205" t="s">
        <v>74</v>
      </c>
      <c r="AH4" s="185" t="s">
        <v>75</v>
      </c>
      <c r="AI4" s="186" t="s">
        <v>76</v>
      </c>
      <c r="AJ4" s="205" t="s">
        <v>74</v>
      </c>
      <c r="AK4" s="185" t="s">
        <v>75</v>
      </c>
      <c r="AL4" s="186" t="s">
        <v>76</v>
      </c>
      <c r="AM4" s="205" t="s">
        <v>74</v>
      </c>
      <c r="AN4" s="185" t="s">
        <v>75</v>
      </c>
      <c r="AO4" s="186" t="s">
        <v>76</v>
      </c>
      <c r="AP4" s="205" t="s">
        <v>74</v>
      </c>
      <c r="AQ4" s="185" t="s">
        <v>75</v>
      </c>
      <c r="AR4" s="186" t="s">
        <v>76</v>
      </c>
      <c r="AS4" s="205" t="s">
        <v>74</v>
      </c>
      <c r="AT4" s="185" t="s">
        <v>75</v>
      </c>
      <c r="AU4" s="186" t="s">
        <v>76</v>
      </c>
      <c r="AV4" s="205" t="s">
        <v>74</v>
      </c>
      <c r="AW4" s="185" t="s">
        <v>75</v>
      </c>
      <c r="AX4" s="186" t="s">
        <v>76</v>
      </c>
      <c r="AY4" s="187">
        <f>SUM(AY5:AY21)</f>
        <v>0</v>
      </c>
    </row>
    <row r="5" spans="2:51" ht="42.75" x14ac:dyDescent="0.2">
      <c r="B5" s="297" t="s">
        <v>77</v>
      </c>
      <c r="C5" s="88" t="s">
        <v>78</v>
      </c>
      <c r="D5" s="26" t="s">
        <v>79</v>
      </c>
      <c r="E5" s="27" t="s">
        <v>80</v>
      </c>
      <c r="F5" s="27" t="s">
        <v>81</v>
      </c>
      <c r="G5" s="27" t="s">
        <v>82</v>
      </c>
      <c r="H5" s="27" t="s">
        <v>83</v>
      </c>
      <c r="I5" s="28">
        <v>45689</v>
      </c>
      <c r="J5" s="28">
        <v>45777</v>
      </c>
      <c r="K5" s="29">
        <f>PTEP!$G$10/PTEP!$D$10</f>
        <v>1.4705882352941176E-2</v>
      </c>
      <c r="L5" s="16">
        <v>0</v>
      </c>
      <c r="M5" s="16">
        <v>0</v>
      </c>
      <c r="N5" s="83" t="e">
        <f>+M5/L5</f>
        <v>#DIV/0!</v>
      </c>
      <c r="O5" s="16">
        <v>0</v>
      </c>
      <c r="P5" s="16">
        <v>0</v>
      </c>
      <c r="Q5" s="83" t="e">
        <f t="shared" ref="Q5:Q21" si="0">+P5/O5</f>
        <v>#DIV/0!</v>
      </c>
      <c r="R5" s="16">
        <v>0</v>
      </c>
      <c r="S5" s="16">
        <v>0</v>
      </c>
      <c r="T5" s="83" t="e">
        <f t="shared" ref="T5:T21" si="1">+S5/R5</f>
        <v>#DIV/0!</v>
      </c>
      <c r="U5" s="30">
        <v>0</v>
      </c>
      <c r="V5" s="30">
        <v>0</v>
      </c>
      <c r="W5" s="31" t="e">
        <f t="shared" ref="W5:W21" si="2">+V5/U5</f>
        <v>#DIV/0!</v>
      </c>
      <c r="X5" s="30">
        <v>1</v>
      </c>
      <c r="Y5" s="30">
        <v>0</v>
      </c>
      <c r="Z5" s="31">
        <f t="shared" ref="Z5:Z21" si="3">+Y5/X5</f>
        <v>0</v>
      </c>
      <c r="AA5" s="30">
        <v>0</v>
      </c>
      <c r="AB5" s="30">
        <v>0</v>
      </c>
      <c r="AC5" s="31" t="e">
        <f t="shared" ref="AC5:AC21" si="4">+AB5/AA5</f>
        <v>#DIV/0!</v>
      </c>
      <c r="AD5" s="30">
        <v>0</v>
      </c>
      <c r="AE5" s="30">
        <v>0</v>
      </c>
      <c r="AF5" s="31" t="e">
        <f t="shared" ref="AF5:AF21" si="5">+AE5/AD5</f>
        <v>#DIV/0!</v>
      </c>
      <c r="AG5" s="30">
        <v>0</v>
      </c>
      <c r="AH5" s="30">
        <v>0</v>
      </c>
      <c r="AI5" s="31" t="e">
        <f t="shared" ref="AI5:AI21" si="6">+AH5/AG5</f>
        <v>#DIV/0!</v>
      </c>
      <c r="AJ5" s="30">
        <v>0</v>
      </c>
      <c r="AK5" s="30">
        <v>0</v>
      </c>
      <c r="AL5" s="31" t="e">
        <f t="shared" ref="AL5:AL21" si="7">+AK5/AJ5</f>
        <v>#DIV/0!</v>
      </c>
      <c r="AM5" s="30">
        <v>0</v>
      </c>
      <c r="AN5" s="30">
        <v>0</v>
      </c>
      <c r="AO5" s="31" t="e">
        <f t="shared" ref="AO5:AO21" si="8">+AN5/AM5</f>
        <v>#DIV/0!</v>
      </c>
      <c r="AP5" s="30">
        <v>0</v>
      </c>
      <c r="AQ5" s="30">
        <v>0</v>
      </c>
      <c r="AR5" s="31" t="e">
        <f t="shared" ref="AR5:AR21" si="9">+AQ5/AP5</f>
        <v>#DIV/0!</v>
      </c>
      <c r="AS5" s="30">
        <v>0</v>
      </c>
      <c r="AT5" s="30">
        <v>0</v>
      </c>
      <c r="AU5" s="31" t="e">
        <f t="shared" ref="AU5:AU21" si="10">+AT5/AS5</f>
        <v>#DIV/0!</v>
      </c>
      <c r="AV5" s="189">
        <f>L5+O5+R5+U5+X5+AA5+AD5+AG5+AJ5+AM5+AP5+AS5</f>
        <v>1</v>
      </c>
      <c r="AW5" s="189">
        <f>M5+P5+S5+V5+Y5+AB5+AE5+AH5+AK5+AN5+AQ5+AT5</f>
        <v>0</v>
      </c>
      <c r="AX5" s="206">
        <f>AW5/AV5</f>
        <v>0</v>
      </c>
      <c r="AY5" s="193">
        <f>IFERROR(AX5*K5,"")</f>
        <v>0</v>
      </c>
    </row>
    <row r="6" spans="2:51" ht="325.5" customHeight="1" x14ac:dyDescent="0.2">
      <c r="B6" s="297"/>
      <c r="C6" s="88" t="s">
        <v>84</v>
      </c>
      <c r="D6" s="26" t="s">
        <v>85</v>
      </c>
      <c r="E6" s="27" t="s">
        <v>86</v>
      </c>
      <c r="F6" s="27" t="s">
        <v>87</v>
      </c>
      <c r="G6" s="27" t="s">
        <v>82</v>
      </c>
      <c r="H6" s="27" t="s">
        <v>88</v>
      </c>
      <c r="I6" s="32">
        <v>45748</v>
      </c>
      <c r="J6" s="32">
        <v>46022</v>
      </c>
      <c r="K6" s="29">
        <f>PTEP!$G$10/PTEP!$D$10</f>
        <v>1.4705882352941176E-2</v>
      </c>
      <c r="L6" s="16">
        <v>0</v>
      </c>
      <c r="M6" s="16">
        <v>0</v>
      </c>
      <c r="N6" s="83" t="e">
        <f t="shared" ref="N6:N21" si="11">+M6/L6</f>
        <v>#DIV/0!</v>
      </c>
      <c r="O6" s="16">
        <v>0</v>
      </c>
      <c r="P6" s="16">
        <v>0</v>
      </c>
      <c r="Q6" s="83" t="e">
        <f t="shared" si="0"/>
        <v>#DIV/0!</v>
      </c>
      <c r="R6" s="16">
        <v>0</v>
      </c>
      <c r="S6" s="16">
        <v>0</v>
      </c>
      <c r="T6" s="83" t="e">
        <f t="shared" si="1"/>
        <v>#DIV/0!</v>
      </c>
      <c r="U6" s="30">
        <v>0</v>
      </c>
      <c r="V6" s="30">
        <v>0</v>
      </c>
      <c r="W6" s="31" t="e">
        <f t="shared" si="2"/>
        <v>#DIV/0!</v>
      </c>
      <c r="X6" s="30">
        <v>1</v>
      </c>
      <c r="Y6" s="30">
        <v>0</v>
      </c>
      <c r="Z6" s="31">
        <f t="shared" si="3"/>
        <v>0</v>
      </c>
      <c r="AA6" s="30">
        <v>0</v>
      </c>
      <c r="AB6" s="30">
        <v>0</v>
      </c>
      <c r="AC6" s="31" t="e">
        <f t="shared" si="4"/>
        <v>#DIV/0!</v>
      </c>
      <c r="AD6" s="30">
        <v>0</v>
      </c>
      <c r="AE6" s="30">
        <v>0</v>
      </c>
      <c r="AF6" s="31" t="e">
        <f t="shared" si="5"/>
        <v>#DIV/0!</v>
      </c>
      <c r="AG6" s="30">
        <v>1</v>
      </c>
      <c r="AH6" s="30">
        <v>0</v>
      </c>
      <c r="AI6" s="31">
        <f t="shared" si="6"/>
        <v>0</v>
      </c>
      <c r="AJ6" s="30">
        <v>0</v>
      </c>
      <c r="AK6" s="30">
        <v>0</v>
      </c>
      <c r="AL6" s="31" t="e">
        <f t="shared" si="7"/>
        <v>#DIV/0!</v>
      </c>
      <c r="AM6" s="30">
        <v>0</v>
      </c>
      <c r="AN6" s="30">
        <v>0</v>
      </c>
      <c r="AO6" s="31" t="e">
        <f t="shared" si="8"/>
        <v>#DIV/0!</v>
      </c>
      <c r="AP6" s="30">
        <v>0</v>
      </c>
      <c r="AQ6" s="30">
        <v>0</v>
      </c>
      <c r="AR6" s="31" t="e">
        <f t="shared" si="9"/>
        <v>#DIV/0!</v>
      </c>
      <c r="AS6" s="30">
        <v>1</v>
      </c>
      <c r="AT6" s="30">
        <v>0</v>
      </c>
      <c r="AU6" s="31">
        <f t="shared" si="10"/>
        <v>0</v>
      </c>
      <c r="AV6" s="189">
        <f t="shared" ref="AV6:AV21" si="12">L6+O6+R6+U6+X6+AA6+AD6+AG6+AJ6+AM6+AP6+AS6</f>
        <v>3</v>
      </c>
      <c r="AW6" s="189">
        <f t="shared" ref="AW6" si="13">M6+P6+S6+V6+Y6+AB6+AE6+AH6+AK6+AN6+AQ6+AT6</f>
        <v>0</v>
      </c>
      <c r="AX6" s="206">
        <f t="shared" ref="AX6" si="14">AW6/AV6</f>
        <v>0</v>
      </c>
      <c r="AY6" s="193">
        <f t="shared" ref="AY6:AY21" si="15">IFERROR(AX6*K6,"")</f>
        <v>0</v>
      </c>
    </row>
    <row r="7" spans="2:51" ht="199.5" customHeight="1" x14ac:dyDescent="0.2">
      <c r="B7" s="297"/>
      <c r="C7" s="88" t="s">
        <v>89</v>
      </c>
      <c r="D7" s="26" t="s">
        <v>90</v>
      </c>
      <c r="E7" s="27" t="s">
        <v>91</v>
      </c>
      <c r="F7" s="27" t="s">
        <v>81</v>
      </c>
      <c r="G7" s="27" t="s">
        <v>82</v>
      </c>
      <c r="H7" s="27" t="s">
        <v>92</v>
      </c>
      <c r="I7" s="32">
        <v>45748</v>
      </c>
      <c r="J7" s="32">
        <v>46022</v>
      </c>
      <c r="K7" s="29">
        <f>PTEP!$G$10/PTEP!$D$10</f>
        <v>1.4705882352941176E-2</v>
      </c>
      <c r="L7" s="16">
        <v>0</v>
      </c>
      <c r="M7" s="16">
        <v>0</v>
      </c>
      <c r="N7" s="83" t="e">
        <f t="shared" si="11"/>
        <v>#DIV/0!</v>
      </c>
      <c r="O7" s="16">
        <v>0</v>
      </c>
      <c r="P7" s="16">
        <v>0</v>
      </c>
      <c r="Q7" s="83" t="e">
        <f t="shared" si="0"/>
        <v>#DIV/0!</v>
      </c>
      <c r="R7" s="16">
        <v>0</v>
      </c>
      <c r="S7" s="16">
        <v>0</v>
      </c>
      <c r="T7" s="83" t="e">
        <f t="shared" si="1"/>
        <v>#DIV/0!</v>
      </c>
      <c r="U7" s="30">
        <v>0</v>
      </c>
      <c r="V7" s="30">
        <v>0</v>
      </c>
      <c r="W7" s="31" t="e">
        <f t="shared" si="2"/>
        <v>#DIV/0!</v>
      </c>
      <c r="X7" s="30">
        <v>1</v>
      </c>
      <c r="Y7" s="30">
        <v>0</v>
      </c>
      <c r="Z7" s="31">
        <f t="shared" si="3"/>
        <v>0</v>
      </c>
      <c r="AA7" s="30">
        <v>0</v>
      </c>
      <c r="AB7" s="30">
        <v>0</v>
      </c>
      <c r="AC7" s="31" t="e">
        <f t="shared" si="4"/>
        <v>#DIV/0!</v>
      </c>
      <c r="AD7" s="30">
        <v>0</v>
      </c>
      <c r="AE7" s="30">
        <v>0</v>
      </c>
      <c r="AF7" s="31" t="e">
        <f t="shared" si="5"/>
        <v>#DIV/0!</v>
      </c>
      <c r="AG7" s="30">
        <v>1</v>
      </c>
      <c r="AH7" s="30">
        <v>0</v>
      </c>
      <c r="AI7" s="31">
        <f t="shared" si="6"/>
        <v>0</v>
      </c>
      <c r="AJ7" s="30">
        <v>0</v>
      </c>
      <c r="AK7" s="30">
        <v>0</v>
      </c>
      <c r="AL7" s="31" t="e">
        <f t="shared" si="7"/>
        <v>#DIV/0!</v>
      </c>
      <c r="AM7" s="30">
        <v>0</v>
      </c>
      <c r="AN7" s="30">
        <v>0</v>
      </c>
      <c r="AO7" s="31" t="e">
        <f t="shared" si="8"/>
        <v>#DIV/0!</v>
      </c>
      <c r="AP7" s="30">
        <v>0</v>
      </c>
      <c r="AQ7" s="30">
        <v>0</v>
      </c>
      <c r="AR7" s="31" t="e">
        <f t="shared" si="9"/>
        <v>#DIV/0!</v>
      </c>
      <c r="AS7" s="30">
        <v>1</v>
      </c>
      <c r="AT7" s="30">
        <v>0</v>
      </c>
      <c r="AU7" s="31">
        <f t="shared" si="10"/>
        <v>0</v>
      </c>
      <c r="AV7" s="189">
        <f>L7+O7+R7+U7+X7+AA7+AD7+AG7+AJ7+AM7+AP7+AS7</f>
        <v>3</v>
      </c>
      <c r="AW7" s="189">
        <f t="shared" ref="AW7:AW21" si="16">M7+P7+S7+V7+Y7+AB7+AE7+AH7+AK7+AN7+AQ7+AT7</f>
        <v>0</v>
      </c>
      <c r="AX7" s="206">
        <f t="shared" ref="AX7:AX21" si="17">AW7/AV7</f>
        <v>0</v>
      </c>
      <c r="AY7" s="193">
        <f t="shared" si="15"/>
        <v>0</v>
      </c>
    </row>
    <row r="8" spans="2:51" ht="57" x14ac:dyDescent="0.2">
      <c r="B8" s="297"/>
      <c r="C8" s="88" t="s">
        <v>93</v>
      </c>
      <c r="D8" s="101" t="s">
        <v>90</v>
      </c>
      <c r="E8" s="102" t="s">
        <v>94</v>
      </c>
      <c r="F8" s="102" t="s">
        <v>95</v>
      </c>
      <c r="G8" s="102" t="s">
        <v>82</v>
      </c>
      <c r="H8" s="102" t="s">
        <v>88</v>
      </c>
      <c r="I8" s="103">
        <v>45659</v>
      </c>
      <c r="J8" s="103" t="s">
        <v>96</v>
      </c>
      <c r="K8" s="29">
        <f>PTEP!$G$10/PTEP!$D$10</f>
        <v>1.4705882352941176E-2</v>
      </c>
      <c r="L8" s="16">
        <v>1</v>
      </c>
      <c r="M8" s="16">
        <v>0</v>
      </c>
      <c r="N8" s="84">
        <f t="shared" si="11"/>
        <v>0</v>
      </c>
      <c r="O8" s="16">
        <v>0</v>
      </c>
      <c r="P8" s="16">
        <v>0</v>
      </c>
      <c r="Q8" s="83" t="e">
        <f t="shared" si="0"/>
        <v>#DIV/0!</v>
      </c>
      <c r="R8" s="16">
        <v>0</v>
      </c>
      <c r="S8" s="16">
        <v>0</v>
      </c>
      <c r="T8" s="83" t="e">
        <f t="shared" si="1"/>
        <v>#DIV/0!</v>
      </c>
      <c r="U8" s="30">
        <v>1</v>
      </c>
      <c r="V8" s="30">
        <v>0</v>
      </c>
      <c r="W8" s="31">
        <f t="shared" si="2"/>
        <v>0</v>
      </c>
      <c r="X8" s="30">
        <v>0</v>
      </c>
      <c r="Y8" s="30">
        <v>0</v>
      </c>
      <c r="Z8" s="31" t="e">
        <f t="shared" si="3"/>
        <v>#DIV/0!</v>
      </c>
      <c r="AA8" s="30">
        <v>0</v>
      </c>
      <c r="AB8" s="30">
        <v>0</v>
      </c>
      <c r="AC8" s="31" t="e">
        <f t="shared" si="4"/>
        <v>#DIV/0!</v>
      </c>
      <c r="AD8" s="30">
        <v>0</v>
      </c>
      <c r="AE8" s="30">
        <v>0</v>
      </c>
      <c r="AF8" s="31" t="e">
        <f t="shared" si="5"/>
        <v>#DIV/0!</v>
      </c>
      <c r="AG8" s="30">
        <v>0</v>
      </c>
      <c r="AH8" s="30">
        <v>0</v>
      </c>
      <c r="AI8" s="31" t="e">
        <f t="shared" si="6"/>
        <v>#DIV/0!</v>
      </c>
      <c r="AJ8" s="30">
        <v>0</v>
      </c>
      <c r="AK8" s="30">
        <v>0</v>
      </c>
      <c r="AL8" s="31" t="e">
        <f t="shared" si="7"/>
        <v>#DIV/0!</v>
      </c>
      <c r="AM8" s="30">
        <v>1</v>
      </c>
      <c r="AN8" s="30">
        <v>0</v>
      </c>
      <c r="AO8" s="31">
        <f t="shared" si="8"/>
        <v>0</v>
      </c>
      <c r="AP8" s="30">
        <v>0</v>
      </c>
      <c r="AQ8" s="30">
        <v>0</v>
      </c>
      <c r="AR8" s="31" t="e">
        <f t="shared" si="9"/>
        <v>#DIV/0!</v>
      </c>
      <c r="AS8" s="30">
        <v>0</v>
      </c>
      <c r="AT8" s="30">
        <v>0</v>
      </c>
      <c r="AU8" s="31" t="e">
        <f t="shared" si="10"/>
        <v>#DIV/0!</v>
      </c>
      <c r="AV8" s="189">
        <f t="shared" si="12"/>
        <v>3</v>
      </c>
      <c r="AW8" s="189">
        <f t="shared" si="16"/>
        <v>0</v>
      </c>
      <c r="AX8" s="206">
        <f t="shared" si="17"/>
        <v>0</v>
      </c>
      <c r="AY8" s="193">
        <f>IFERROR(AX8*K8,"")</f>
        <v>0</v>
      </c>
    </row>
    <row r="9" spans="2:51" ht="42.75" x14ac:dyDescent="0.2">
      <c r="B9" s="297" t="s">
        <v>97</v>
      </c>
      <c r="C9" s="88" t="s">
        <v>98</v>
      </c>
      <c r="D9" s="26" t="s">
        <v>378</v>
      </c>
      <c r="E9" s="27" t="s">
        <v>99</v>
      </c>
      <c r="F9" s="27" t="s">
        <v>81</v>
      </c>
      <c r="G9" s="27" t="s">
        <v>82</v>
      </c>
      <c r="H9" s="27" t="s">
        <v>100</v>
      </c>
      <c r="I9" s="33">
        <v>45689</v>
      </c>
      <c r="J9" s="33" t="s">
        <v>373</v>
      </c>
      <c r="K9" s="34">
        <f>PTEP!$G$10/PTEP!$D$10</f>
        <v>1.4705882352941176E-2</v>
      </c>
      <c r="L9" s="16">
        <v>0</v>
      </c>
      <c r="M9" s="16">
        <v>0</v>
      </c>
      <c r="N9" s="84" t="e">
        <f t="shared" si="11"/>
        <v>#DIV/0!</v>
      </c>
      <c r="O9" s="16">
        <v>0</v>
      </c>
      <c r="P9" s="16">
        <v>0</v>
      </c>
      <c r="Q9" s="84" t="e">
        <f t="shared" si="0"/>
        <v>#DIV/0!</v>
      </c>
      <c r="R9" s="16">
        <v>0</v>
      </c>
      <c r="S9" s="16">
        <v>0</v>
      </c>
      <c r="T9" s="84" t="e">
        <f t="shared" si="1"/>
        <v>#DIV/0!</v>
      </c>
      <c r="U9" s="30">
        <v>0</v>
      </c>
      <c r="V9" s="30">
        <v>0</v>
      </c>
      <c r="W9" s="35" t="e">
        <f t="shared" si="2"/>
        <v>#DIV/0!</v>
      </c>
      <c r="X9" s="30">
        <v>0</v>
      </c>
      <c r="Y9" s="30">
        <v>0</v>
      </c>
      <c r="Z9" s="35" t="e">
        <f t="shared" si="3"/>
        <v>#DIV/0!</v>
      </c>
      <c r="AA9" s="30">
        <v>1</v>
      </c>
      <c r="AB9" s="30">
        <v>0</v>
      </c>
      <c r="AC9" s="35">
        <f t="shared" si="4"/>
        <v>0</v>
      </c>
      <c r="AD9" s="30">
        <v>0</v>
      </c>
      <c r="AE9" s="30">
        <v>0</v>
      </c>
      <c r="AF9" s="35" t="e">
        <f t="shared" si="5"/>
        <v>#DIV/0!</v>
      </c>
      <c r="AG9" s="30">
        <v>0</v>
      </c>
      <c r="AH9" s="30">
        <v>0</v>
      </c>
      <c r="AI9" s="35" t="e">
        <f t="shared" si="6"/>
        <v>#DIV/0!</v>
      </c>
      <c r="AJ9" s="30">
        <v>0</v>
      </c>
      <c r="AK9" s="30">
        <v>0</v>
      </c>
      <c r="AL9" s="35" t="e">
        <f t="shared" si="7"/>
        <v>#DIV/0!</v>
      </c>
      <c r="AM9" s="30">
        <v>0</v>
      </c>
      <c r="AN9" s="30">
        <v>0</v>
      </c>
      <c r="AO9" s="35" t="e">
        <f t="shared" si="8"/>
        <v>#DIV/0!</v>
      </c>
      <c r="AP9" s="30">
        <v>0</v>
      </c>
      <c r="AQ9" s="30">
        <v>0</v>
      </c>
      <c r="AR9" s="35" t="e">
        <f t="shared" si="9"/>
        <v>#DIV/0!</v>
      </c>
      <c r="AS9" s="30">
        <v>0</v>
      </c>
      <c r="AT9" s="30">
        <v>0</v>
      </c>
      <c r="AU9" s="35" t="e">
        <f t="shared" si="10"/>
        <v>#DIV/0!</v>
      </c>
      <c r="AV9" s="189">
        <f t="shared" si="12"/>
        <v>1</v>
      </c>
      <c r="AW9" s="189">
        <f t="shared" si="16"/>
        <v>0</v>
      </c>
      <c r="AX9" s="209">
        <f t="shared" si="17"/>
        <v>0</v>
      </c>
      <c r="AY9" s="210">
        <f t="shared" si="15"/>
        <v>0</v>
      </c>
    </row>
    <row r="10" spans="2:51" ht="234.75" customHeight="1" x14ac:dyDescent="0.2">
      <c r="B10" s="297"/>
      <c r="C10" s="88" t="s">
        <v>101</v>
      </c>
      <c r="D10" s="26" t="s">
        <v>379</v>
      </c>
      <c r="E10" s="27" t="s">
        <v>102</v>
      </c>
      <c r="F10" s="27" t="s">
        <v>81</v>
      </c>
      <c r="G10" s="27" t="s">
        <v>82</v>
      </c>
      <c r="H10" s="27" t="s">
        <v>103</v>
      </c>
      <c r="I10" s="33">
        <v>45717</v>
      </c>
      <c r="J10" s="33" t="s">
        <v>380</v>
      </c>
      <c r="K10" s="34">
        <f>PTEP!$G$10/PTEP!$D$10</f>
        <v>1.4705882352941176E-2</v>
      </c>
      <c r="L10" s="16">
        <v>0</v>
      </c>
      <c r="M10" s="16">
        <v>0</v>
      </c>
      <c r="N10" s="84" t="e">
        <f t="shared" si="11"/>
        <v>#DIV/0!</v>
      </c>
      <c r="O10" s="16">
        <v>0</v>
      </c>
      <c r="P10" s="16">
        <v>0</v>
      </c>
      <c r="Q10" s="84" t="e">
        <f t="shared" si="0"/>
        <v>#DIV/0!</v>
      </c>
      <c r="R10" s="16">
        <v>0</v>
      </c>
      <c r="S10" s="16">
        <v>0</v>
      </c>
      <c r="T10" s="84" t="e">
        <f t="shared" si="1"/>
        <v>#DIV/0!</v>
      </c>
      <c r="U10" s="30">
        <v>0</v>
      </c>
      <c r="V10" s="30">
        <v>0</v>
      </c>
      <c r="W10" s="35" t="e">
        <f t="shared" ref="W10" si="18">+V10/U10</f>
        <v>#DIV/0!</v>
      </c>
      <c r="X10" s="30">
        <v>0</v>
      </c>
      <c r="Y10" s="30">
        <v>0</v>
      </c>
      <c r="Z10" s="35" t="e">
        <f t="shared" ref="Z10" si="19">+Y10/X10</f>
        <v>#DIV/0!</v>
      </c>
      <c r="AA10" s="30">
        <v>0</v>
      </c>
      <c r="AB10" s="30">
        <v>0</v>
      </c>
      <c r="AC10" s="35" t="e">
        <f t="shared" ref="AC10" si="20">+AB10/AA10</f>
        <v>#DIV/0!</v>
      </c>
      <c r="AD10" s="30">
        <v>0</v>
      </c>
      <c r="AE10" s="30">
        <v>0</v>
      </c>
      <c r="AF10" s="35" t="e">
        <f t="shared" ref="AF10" si="21">+AE10/AD10</f>
        <v>#DIV/0!</v>
      </c>
      <c r="AG10" s="30">
        <v>0</v>
      </c>
      <c r="AH10" s="30">
        <v>0</v>
      </c>
      <c r="AI10" s="35" t="e">
        <f t="shared" ref="AI10" si="22">+AH10/AG10</f>
        <v>#DIV/0!</v>
      </c>
      <c r="AJ10" s="30">
        <v>0</v>
      </c>
      <c r="AK10" s="30">
        <v>0</v>
      </c>
      <c r="AL10" s="35" t="e">
        <f t="shared" ref="AL10" si="23">+AK10/AJ10</f>
        <v>#DIV/0!</v>
      </c>
      <c r="AM10" s="30">
        <v>1</v>
      </c>
      <c r="AN10" s="30">
        <v>0</v>
      </c>
      <c r="AO10" s="35">
        <f t="shared" ref="AO10" si="24">+AN10/AM10</f>
        <v>0</v>
      </c>
      <c r="AP10" s="30">
        <v>0</v>
      </c>
      <c r="AQ10" s="30">
        <v>0</v>
      </c>
      <c r="AR10" s="35" t="e">
        <f t="shared" ref="AR10" si="25">+AQ10/AP10</f>
        <v>#DIV/0!</v>
      </c>
      <c r="AS10" s="30">
        <v>0</v>
      </c>
      <c r="AT10" s="30">
        <v>0</v>
      </c>
      <c r="AU10" s="35" t="e">
        <f t="shared" ref="AU10" si="26">+AT10/AS10</f>
        <v>#DIV/0!</v>
      </c>
      <c r="AV10" s="189">
        <f t="shared" ref="AV10" si="27">L10+O10+R10+U10+X10+AA10+AD10+AG10+AJ10+AM10+AP10+AS10</f>
        <v>1</v>
      </c>
      <c r="AW10" s="189">
        <f t="shared" ref="AW10" si="28">M10+P10+S10+V10+Y10+AB10+AE10+AH10+AK10+AN10+AQ10+AT10</f>
        <v>0</v>
      </c>
      <c r="AX10" s="209">
        <f t="shared" si="17"/>
        <v>0</v>
      </c>
      <c r="AY10" s="210">
        <f t="shared" si="15"/>
        <v>0</v>
      </c>
    </row>
    <row r="11" spans="2:51" ht="131.25" customHeight="1" x14ac:dyDescent="0.2">
      <c r="B11" s="297"/>
      <c r="C11" s="88" t="s">
        <v>104</v>
      </c>
      <c r="D11" s="26" t="s">
        <v>386</v>
      </c>
      <c r="E11" s="27" t="s">
        <v>387</v>
      </c>
      <c r="F11" s="27" t="s">
        <v>81</v>
      </c>
      <c r="G11" s="27" t="s">
        <v>82</v>
      </c>
      <c r="H11" s="27" t="s">
        <v>388</v>
      </c>
      <c r="I11" s="33">
        <v>45778</v>
      </c>
      <c r="J11" s="33" t="s">
        <v>381</v>
      </c>
      <c r="K11" s="34">
        <f>PTEP!$G$10/PTEP!$D$10</f>
        <v>1.4705882352941176E-2</v>
      </c>
      <c r="L11" s="16">
        <v>0</v>
      </c>
      <c r="M11" s="16">
        <v>0</v>
      </c>
      <c r="N11" s="84" t="e">
        <f t="shared" si="11"/>
        <v>#DIV/0!</v>
      </c>
      <c r="O11" s="16">
        <v>0</v>
      </c>
      <c r="P11" s="16">
        <v>0</v>
      </c>
      <c r="Q11" s="84" t="e">
        <f t="shared" si="0"/>
        <v>#DIV/0!</v>
      </c>
      <c r="R11" s="16">
        <v>0</v>
      </c>
      <c r="S11" s="16">
        <v>0</v>
      </c>
      <c r="T11" s="84" t="e">
        <f t="shared" si="1"/>
        <v>#DIV/0!</v>
      </c>
      <c r="U11" s="30">
        <v>0</v>
      </c>
      <c r="V11" s="30">
        <v>0</v>
      </c>
      <c r="W11" s="35" t="e">
        <f t="shared" ref="W11" si="29">+V11/U11</f>
        <v>#DIV/0!</v>
      </c>
      <c r="X11" s="30">
        <v>0</v>
      </c>
      <c r="Y11" s="30">
        <v>0</v>
      </c>
      <c r="Z11" s="35" t="e">
        <f t="shared" ref="Z11" si="30">+Y11/X11</f>
        <v>#DIV/0!</v>
      </c>
      <c r="AA11" s="30">
        <v>0</v>
      </c>
      <c r="AB11" s="30">
        <v>0</v>
      </c>
      <c r="AC11" s="35" t="e">
        <f t="shared" si="4"/>
        <v>#DIV/0!</v>
      </c>
      <c r="AD11" s="30">
        <v>0</v>
      </c>
      <c r="AE11" s="30">
        <v>0</v>
      </c>
      <c r="AF11" s="35" t="e">
        <f t="shared" ref="AF11" si="31">+AE11/AD11</f>
        <v>#DIV/0!</v>
      </c>
      <c r="AG11" s="30">
        <v>0</v>
      </c>
      <c r="AH11" s="30">
        <v>0</v>
      </c>
      <c r="AI11" s="35" t="e">
        <f t="shared" ref="AI11" si="32">+AH11/AG11</f>
        <v>#DIV/0!</v>
      </c>
      <c r="AJ11" s="30">
        <v>0</v>
      </c>
      <c r="AK11" s="30">
        <v>0</v>
      </c>
      <c r="AL11" s="35" t="e">
        <f t="shared" ref="AL11" si="33">+AK11/AJ11</f>
        <v>#DIV/0!</v>
      </c>
      <c r="AM11" s="30">
        <v>0</v>
      </c>
      <c r="AN11" s="30">
        <v>0</v>
      </c>
      <c r="AO11" s="35" t="e">
        <f t="shared" ref="AO11" si="34">+AN11/AM11</f>
        <v>#DIV/0!</v>
      </c>
      <c r="AP11" s="30">
        <v>1</v>
      </c>
      <c r="AQ11" s="30">
        <v>0</v>
      </c>
      <c r="AR11" s="35">
        <f t="shared" ref="AR11" si="35">+AQ11/AP11</f>
        <v>0</v>
      </c>
      <c r="AS11" s="30">
        <v>0</v>
      </c>
      <c r="AT11" s="30">
        <v>0</v>
      </c>
      <c r="AU11" s="35" t="e">
        <f t="shared" si="10"/>
        <v>#DIV/0!</v>
      </c>
      <c r="AV11" s="189">
        <f t="shared" si="12"/>
        <v>1</v>
      </c>
      <c r="AW11" s="189">
        <f t="shared" si="16"/>
        <v>0</v>
      </c>
      <c r="AX11" s="209">
        <f t="shared" si="17"/>
        <v>0</v>
      </c>
      <c r="AY11" s="210">
        <f t="shared" si="15"/>
        <v>0</v>
      </c>
    </row>
    <row r="12" spans="2:51" ht="42.75" x14ac:dyDescent="0.2">
      <c r="B12" s="297"/>
      <c r="C12" s="88" t="s">
        <v>105</v>
      </c>
      <c r="D12" s="26" t="s">
        <v>106</v>
      </c>
      <c r="E12" s="27" t="s">
        <v>107</v>
      </c>
      <c r="F12" s="27" t="s">
        <v>81</v>
      </c>
      <c r="G12" s="27" t="s">
        <v>82</v>
      </c>
      <c r="H12" s="27" t="s">
        <v>108</v>
      </c>
      <c r="I12" s="33">
        <v>45809</v>
      </c>
      <c r="J12" s="33">
        <v>46022</v>
      </c>
      <c r="K12" s="29">
        <f>PTEP!$G$10/PTEP!$D$10</f>
        <v>1.4705882352941176E-2</v>
      </c>
      <c r="L12" s="16">
        <v>0</v>
      </c>
      <c r="M12" s="16">
        <v>0</v>
      </c>
      <c r="N12" s="83" t="e">
        <f t="shared" si="11"/>
        <v>#DIV/0!</v>
      </c>
      <c r="O12" s="16">
        <v>0</v>
      </c>
      <c r="P12" s="16">
        <v>0</v>
      </c>
      <c r="Q12" s="83" t="e">
        <f t="shared" si="0"/>
        <v>#DIV/0!</v>
      </c>
      <c r="R12" s="16">
        <v>0</v>
      </c>
      <c r="S12" s="16">
        <v>0</v>
      </c>
      <c r="T12" s="83" t="e">
        <f t="shared" si="1"/>
        <v>#DIV/0!</v>
      </c>
      <c r="U12" s="30">
        <v>0</v>
      </c>
      <c r="V12" s="30">
        <v>0</v>
      </c>
      <c r="W12" s="31" t="e">
        <f t="shared" si="2"/>
        <v>#DIV/0!</v>
      </c>
      <c r="X12" s="30">
        <v>0</v>
      </c>
      <c r="Y12" s="30">
        <v>0</v>
      </c>
      <c r="Z12" s="31" t="e">
        <f t="shared" si="3"/>
        <v>#DIV/0!</v>
      </c>
      <c r="AA12" s="30">
        <v>0</v>
      </c>
      <c r="AB12" s="30">
        <v>0</v>
      </c>
      <c r="AC12" s="31" t="e">
        <f t="shared" si="4"/>
        <v>#DIV/0!</v>
      </c>
      <c r="AD12" s="30">
        <v>0</v>
      </c>
      <c r="AE12" s="30">
        <v>0</v>
      </c>
      <c r="AF12" s="31" t="e">
        <f t="shared" si="5"/>
        <v>#DIV/0!</v>
      </c>
      <c r="AG12" s="30">
        <v>0</v>
      </c>
      <c r="AH12" s="30">
        <v>0</v>
      </c>
      <c r="AI12" s="31" t="e">
        <f t="shared" si="6"/>
        <v>#DIV/0!</v>
      </c>
      <c r="AJ12" s="30">
        <v>1</v>
      </c>
      <c r="AK12" s="30">
        <v>0</v>
      </c>
      <c r="AL12" s="31">
        <f t="shared" si="7"/>
        <v>0</v>
      </c>
      <c r="AM12" s="30">
        <v>0</v>
      </c>
      <c r="AN12" s="30">
        <v>0</v>
      </c>
      <c r="AO12" s="31" t="e">
        <f t="shared" si="8"/>
        <v>#DIV/0!</v>
      </c>
      <c r="AP12" s="30">
        <v>0</v>
      </c>
      <c r="AQ12" s="30">
        <v>0</v>
      </c>
      <c r="AR12" s="31" t="e">
        <f t="shared" si="9"/>
        <v>#DIV/0!</v>
      </c>
      <c r="AS12" s="30">
        <v>0</v>
      </c>
      <c r="AT12" s="30">
        <v>0</v>
      </c>
      <c r="AU12" s="31" t="e">
        <f t="shared" si="10"/>
        <v>#DIV/0!</v>
      </c>
      <c r="AV12" s="189">
        <f t="shared" si="12"/>
        <v>1</v>
      </c>
      <c r="AW12" s="189">
        <f t="shared" si="16"/>
        <v>0</v>
      </c>
      <c r="AX12" s="206">
        <f t="shared" si="17"/>
        <v>0</v>
      </c>
      <c r="AY12" s="193">
        <f t="shared" si="15"/>
        <v>0</v>
      </c>
    </row>
    <row r="13" spans="2:51" ht="74.25" customHeight="1" x14ac:dyDescent="0.2">
      <c r="B13" s="297" t="s">
        <v>109</v>
      </c>
      <c r="C13" s="88" t="s">
        <v>110</v>
      </c>
      <c r="D13" s="36" t="s">
        <v>111</v>
      </c>
      <c r="E13" s="37" t="s">
        <v>112</v>
      </c>
      <c r="F13" s="37" t="s">
        <v>81</v>
      </c>
      <c r="G13" s="37" t="s">
        <v>82</v>
      </c>
      <c r="H13" s="37" t="s">
        <v>113</v>
      </c>
      <c r="I13" s="38">
        <v>45809</v>
      </c>
      <c r="J13" s="38">
        <v>46022</v>
      </c>
      <c r="K13" s="29">
        <f>PTEP!$G$10/PTEP!$D$10</f>
        <v>1.4705882352941176E-2</v>
      </c>
      <c r="L13" s="16">
        <v>0</v>
      </c>
      <c r="M13" s="16">
        <v>0</v>
      </c>
      <c r="N13" s="83" t="e">
        <f t="shared" si="11"/>
        <v>#DIV/0!</v>
      </c>
      <c r="O13" s="16">
        <v>0</v>
      </c>
      <c r="P13" s="16">
        <v>0</v>
      </c>
      <c r="Q13" s="83" t="e">
        <f t="shared" si="0"/>
        <v>#DIV/0!</v>
      </c>
      <c r="R13" s="16">
        <v>0</v>
      </c>
      <c r="S13" s="16">
        <v>0</v>
      </c>
      <c r="T13" s="83" t="e">
        <f t="shared" si="1"/>
        <v>#DIV/0!</v>
      </c>
      <c r="U13" s="30">
        <v>0</v>
      </c>
      <c r="V13" s="30">
        <v>0</v>
      </c>
      <c r="W13" s="31" t="e">
        <f t="shared" si="2"/>
        <v>#DIV/0!</v>
      </c>
      <c r="X13" s="30">
        <v>0</v>
      </c>
      <c r="Y13" s="30">
        <v>0</v>
      </c>
      <c r="Z13" s="31" t="e">
        <f t="shared" si="3"/>
        <v>#DIV/0!</v>
      </c>
      <c r="AA13" s="30">
        <v>0</v>
      </c>
      <c r="AB13" s="30">
        <v>0</v>
      </c>
      <c r="AC13" s="31" t="e">
        <f t="shared" si="4"/>
        <v>#DIV/0!</v>
      </c>
      <c r="AD13" s="30">
        <v>0</v>
      </c>
      <c r="AE13" s="30">
        <v>0</v>
      </c>
      <c r="AF13" s="31" t="e">
        <f t="shared" si="5"/>
        <v>#DIV/0!</v>
      </c>
      <c r="AG13" s="30">
        <v>0</v>
      </c>
      <c r="AH13" s="30">
        <v>0</v>
      </c>
      <c r="AI13" s="31" t="e">
        <f t="shared" si="6"/>
        <v>#DIV/0!</v>
      </c>
      <c r="AJ13" s="30">
        <v>1</v>
      </c>
      <c r="AK13" s="30">
        <v>0</v>
      </c>
      <c r="AL13" s="31">
        <f t="shared" si="7"/>
        <v>0</v>
      </c>
      <c r="AM13" s="30">
        <v>0</v>
      </c>
      <c r="AN13" s="30">
        <v>0</v>
      </c>
      <c r="AO13" s="31" t="e">
        <f t="shared" si="8"/>
        <v>#DIV/0!</v>
      </c>
      <c r="AP13" s="30">
        <v>0</v>
      </c>
      <c r="AQ13" s="30">
        <v>0</v>
      </c>
      <c r="AR13" s="31" t="e">
        <f t="shared" si="9"/>
        <v>#DIV/0!</v>
      </c>
      <c r="AS13" s="30">
        <v>0</v>
      </c>
      <c r="AT13" s="30">
        <v>0</v>
      </c>
      <c r="AU13" s="31" t="e">
        <f t="shared" si="10"/>
        <v>#DIV/0!</v>
      </c>
      <c r="AV13" s="189">
        <f t="shared" si="12"/>
        <v>1</v>
      </c>
      <c r="AW13" s="189">
        <f t="shared" si="16"/>
        <v>0</v>
      </c>
      <c r="AX13" s="206">
        <f t="shared" si="17"/>
        <v>0</v>
      </c>
      <c r="AY13" s="193">
        <f t="shared" si="15"/>
        <v>0</v>
      </c>
    </row>
    <row r="14" spans="2:51" ht="397.5" customHeight="1" x14ac:dyDescent="0.2">
      <c r="B14" s="297"/>
      <c r="C14" s="88" t="s">
        <v>114</v>
      </c>
      <c r="D14" s="26" t="s">
        <v>392</v>
      </c>
      <c r="E14" s="27" t="s">
        <v>389</v>
      </c>
      <c r="F14" s="27" t="s">
        <v>115</v>
      </c>
      <c r="G14" s="27" t="s">
        <v>82</v>
      </c>
      <c r="H14" s="27" t="s">
        <v>116</v>
      </c>
      <c r="I14" s="33">
        <v>45659</v>
      </c>
      <c r="J14" s="33">
        <v>46022</v>
      </c>
      <c r="K14" s="29">
        <f>PTEP!$G$10/PTEP!$D$10</f>
        <v>1.4705882352941176E-2</v>
      </c>
      <c r="L14" s="16">
        <v>5</v>
      </c>
      <c r="M14" s="16">
        <v>0</v>
      </c>
      <c r="N14" s="84">
        <f t="shared" si="11"/>
        <v>0</v>
      </c>
      <c r="O14" s="16">
        <v>4</v>
      </c>
      <c r="P14" s="16">
        <v>0</v>
      </c>
      <c r="Q14" s="84">
        <f t="shared" si="0"/>
        <v>0</v>
      </c>
      <c r="R14" s="16">
        <v>5</v>
      </c>
      <c r="S14" s="16">
        <v>0</v>
      </c>
      <c r="T14" s="83">
        <f t="shared" si="1"/>
        <v>0</v>
      </c>
      <c r="U14" s="30">
        <v>5</v>
      </c>
      <c r="V14" s="30">
        <v>0</v>
      </c>
      <c r="W14" s="35">
        <f t="shared" si="2"/>
        <v>0</v>
      </c>
      <c r="X14" s="30">
        <v>5</v>
      </c>
      <c r="Y14" s="30">
        <v>0</v>
      </c>
      <c r="Z14" s="35">
        <f t="shared" si="3"/>
        <v>0</v>
      </c>
      <c r="AA14" s="30">
        <v>1</v>
      </c>
      <c r="AB14" s="30">
        <v>0</v>
      </c>
      <c r="AC14" s="35">
        <f t="shared" si="4"/>
        <v>0</v>
      </c>
      <c r="AD14" s="30">
        <v>4</v>
      </c>
      <c r="AE14" s="30">
        <v>0</v>
      </c>
      <c r="AF14" s="31">
        <f>+AE14/AD14</f>
        <v>0</v>
      </c>
      <c r="AG14" s="253">
        <v>6</v>
      </c>
      <c r="AH14" s="30">
        <v>0</v>
      </c>
      <c r="AI14" s="31">
        <f t="shared" si="6"/>
        <v>0</v>
      </c>
      <c r="AJ14" s="30">
        <v>4</v>
      </c>
      <c r="AK14" s="30">
        <v>0</v>
      </c>
      <c r="AL14" s="31">
        <f t="shared" si="7"/>
        <v>0</v>
      </c>
      <c r="AM14" s="30">
        <v>0</v>
      </c>
      <c r="AN14" s="30">
        <v>0</v>
      </c>
      <c r="AO14" s="31" t="e">
        <f t="shared" si="8"/>
        <v>#DIV/0!</v>
      </c>
      <c r="AP14" s="30">
        <v>2</v>
      </c>
      <c r="AQ14" s="30">
        <v>0</v>
      </c>
      <c r="AR14" s="31">
        <f t="shared" si="9"/>
        <v>0</v>
      </c>
      <c r="AS14" s="30">
        <v>0</v>
      </c>
      <c r="AT14" s="30">
        <v>0</v>
      </c>
      <c r="AU14" s="31" t="e">
        <f t="shared" si="10"/>
        <v>#DIV/0!</v>
      </c>
      <c r="AV14" s="189">
        <f t="shared" si="12"/>
        <v>41</v>
      </c>
      <c r="AW14" s="189">
        <f t="shared" si="16"/>
        <v>0</v>
      </c>
      <c r="AX14" s="206">
        <f t="shared" si="17"/>
        <v>0</v>
      </c>
      <c r="AY14" s="193">
        <f t="shared" si="15"/>
        <v>0</v>
      </c>
    </row>
    <row r="15" spans="2:51" ht="152.1" customHeight="1" x14ac:dyDescent="0.2">
      <c r="B15" s="25" t="s">
        <v>117</v>
      </c>
      <c r="C15" s="88" t="s">
        <v>118</v>
      </c>
      <c r="D15" s="26" t="s">
        <v>382</v>
      </c>
      <c r="E15" s="27" t="s">
        <v>119</v>
      </c>
      <c r="F15" s="27" t="s">
        <v>81</v>
      </c>
      <c r="G15" s="27" t="s">
        <v>82</v>
      </c>
      <c r="H15" s="27" t="s">
        <v>120</v>
      </c>
      <c r="I15" s="33">
        <v>45689</v>
      </c>
      <c r="J15" s="33" t="s">
        <v>381</v>
      </c>
      <c r="K15" s="34">
        <f>PTEP!$G$10/PTEP!$D$10</f>
        <v>1.4705882352941176E-2</v>
      </c>
      <c r="L15" s="16">
        <v>0</v>
      </c>
      <c r="M15" s="16">
        <v>0</v>
      </c>
      <c r="N15" s="84" t="e">
        <f t="shared" si="11"/>
        <v>#DIV/0!</v>
      </c>
      <c r="O15" s="16">
        <v>0</v>
      </c>
      <c r="P15" s="16">
        <v>0</v>
      </c>
      <c r="Q15" s="84" t="e">
        <f t="shared" si="0"/>
        <v>#DIV/0!</v>
      </c>
      <c r="R15" s="16">
        <v>0</v>
      </c>
      <c r="S15" s="16">
        <v>0</v>
      </c>
      <c r="T15" s="84" t="e">
        <f t="shared" si="1"/>
        <v>#DIV/0!</v>
      </c>
      <c r="U15" s="30">
        <v>0</v>
      </c>
      <c r="V15" s="30">
        <v>0</v>
      </c>
      <c r="W15" s="35" t="e">
        <f t="shared" si="2"/>
        <v>#DIV/0!</v>
      </c>
      <c r="X15" s="30">
        <v>0</v>
      </c>
      <c r="Y15" s="30">
        <v>0</v>
      </c>
      <c r="Z15" s="35" t="e">
        <f t="shared" si="3"/>
        <v>#DIV/0!</v>
      </c>
      <c r="AA15" s="30">
        <v>0</v>
      </c>
      <c r="AB15" s="30">
        <v>0</v>
      </c>
      <c r="AC15" s="35" t="e">
        <f t="shared" si="4"/>
        <v>#DIV/0!</v>
      </c>
      <c r="AD15" s="30">
        <v>1</v>
      </c>
      <c r="AE15" s="30">
        <v>0</v>
      </c>
      <c r="AF15" s="35">
        <f t="shared" si="5"/>
        <v>0</v>
      </c>
      <c r="AG15" s="30">
        <v>0</v>
      </c>
      <c r="AH15" s="30">
        <v>0</v>
      </c>
      <c r="AI15" s="35" t="e">
        <f t="shared" si="6"/>
        <v>#DIV/0!</v>
      </c>
      <c r="AJ15" s="30">
        <v>0</v>
      </c>
      <c r="AK15" s="30">
        <v>0</v>
      </c>
      <c r="AL15" s="35" t="e">
        <f t="shared" si="7"/>
        <v>#DIV/0!</v>
      </c>
      <c r="AM15" s="30">
        <v>0</v>
      </c>
      <c r="AN15" s="30">
        <v>0</v>
      </c>
      <c r="AO15" s="35" t="e">
        <f t="shared" si="8"/>
        <v>#DIV/0!</v>
      </c>
      <c r="AP15" s="30">
        <v>0</v>
      </c>
      <c r="AQ15" s="30">
        <v>0</v>
      </c>
      <c r="AR15" s="35" t="e">
        <f t="shared" si="9"/>
        <v>#DIV/0!</v>
      </c>
      <c r="AS15" s="30">
        <v>0</v>
      </c>
      <c r="AT15" s="30">
        <v>0</v>
      </c>
      <c r="AU15" s="35" t="e">
        <f t="shared" si="10"/>
        <v>#DIV/0!</v>
      </c>
      <c r="AV15" s="189">
        <f>L15+O15+R15+U15+X15+AA15+AD15+AG15+AJ15+AM15+AP15+AS15</f>
        <v>1</v>
      </c>
      <c r="AW15" s="189">
        <f t="shared" si="16"/>
        <v>0</v>
      </c>
      <c r="AX15" s="209">
        <f t="shared" si="17"/>
        <v>0</v>
      </c>
      <c r="AY15" s="210">
        <f t="shared" si="15"/>
        <v>0</v>
      </c>
    </row>
    <row r="16" spans="2:51" ht="72.75" customHeight="1" x14ac:dyDescent="0.2">
      <c r="B16" s="297" t="s">
        <v>121</v>
      </c>
      <c r="C16" s="88" t="s">
        <v>122</v>
      </c>
      <c r="D16" s="26" t="s">
        <v>123</v>
      </c>
      <c r="E16" s="39" t="s">
        <v>124</v>
      </c>
      <c r="F16" s="39" t="s">
        <v>125</v>
      </c>
      <c r="G16" s="39" t="s">
        <v>126</v>
      </c>
      <c r="H16" s="39" t="s">
        <v>127</v>
      </c>
      <c r="I16" s="40">
        <v>45691</v>
      </c>
      <c r="J16" s="40">
        <v>45716</v>
      </c>
      <c r="K16" s="29">
        <f>PTEP!$G$10/PTEP!$D$10</f>
        <v>1.4705882352941176E-2</v>
      </c>
      <c r="L16" s="16">
        <v>0</v>
      </c>
      <c r="M16" s="16">
        <v>0</v>
      </c>
      <c r="N16" s="83" t="e">
        <f t="shared" si="11"/>
        <v>#DIV/0!</v>
      </c>
      <c r="O16" s="16">
        <v>0</v>
      </c>
      <c r="P16" s="16">
        <v>0</v>
      </c>
      <c r="Q16" s="83" t="e">
        <f t="shared" si="0"/>
        <v>#DIV/0!</v>
      </c>
      <c r="R16" s="16">
        <v>1</v>
      </c>
      <c r="S16" s="16">
        <v>0</v>
      </c>
      <c r="T16" s="83">
        <f t="shared" si="1"/>
        <v>0</v>
      </c>
      <c r="U16" s="30">
        <v>0</v>
      </c>
      <c r="V16" s="30">
        <v>0</v>
      </c>
      <c r="W16" s="31" t="e">
        <f t="shared" si="2"/>
        <v>#DIV/0!</v>
      </c>
      <c r="X16" s="30">
        <v>0</v>
      </c>
      <c r="Y16" s="30">
        <v>0</v>
      </c>
      <c r="Z16" s="31" t="e">
        <f t="shared" si="3"/>
        <v>#DIV/0!</v>
      </c>
      <c r="AA16" s="30">
        <v>0</v>
      </c>
      <c r="AB16" s="30">
        <v>0</v>
      </c>
      <c r="AC16" s="31" t="e">
        <f t="shared" si="4"/>
        <v>#DIV/0!</v>
      </c>
      <c r="AD16" s="30">
        <v>0</v>
      </c>
      <c r="AE16" s="30">
        <v>0</v>
      </c>
      <c r="AF16" s="31" t="e">
        <f t="shared" si="5"/>
        <v>#DIV/0!</v>
      </c>
      <c r="AG16" s="30">
        <v>0</v>
      </c>
      <c r="AH16" s="30">
        <v>0</v>
      </c>
      <c r="AI16" s="31" t="e">
        <f t="shared" si="6"/>
        <v>#DIV/0!</v>
      </c>
      <c r="AJ16" s="30">
        <v>0</v>
      </c>
      <c r="AK16" s="30">
        <v>0</v>
      </c>
      <c r="AL16" s="31" t="e">
        <f t="shared" si="7"/>
        <v>#DIV/0!</v>
      </c>
      <c r="AM16" s="30">
        <v>0</v>
      </c>
      <c r="AN16" s="30">
        <v>0</v>
      </c>
      <c r="AO16" s="31" t="e">
        <f t="shared" si="8"/>
        <v>#DIV/0!</v>
      </c>
      <c r="AP16" s="30">
        <v>0</v>
      </c>
      <c r="AQ16" s="30">
        <v>0</v>
      </c>
      <c r="AR16" s="31" t="e">
        <f t="shared" si="9"/>
        <v>#DIV/0!</v>
      </c>
      <c r="AS16" s="30">
        <v>0</v>
      </c>
      <c r="AT16" s="30">
        <v>0</v>
      </c>
      <c r="AU16" s="31" t="e">
        <f t="shared" si="10"/>
        <v>#DIV/0!</v>
      </c>
      <c r="AV16" s="189">
        <f t="shared" si="12"/>
        <v>1</v>
      </c>
      <c r="AW16" s="189">
        <f t="shared" si="16"/>
        <v>0</v>
      </c>
      <c r="AX16" s="206">
        <f t="shared" si="17"/>
        <v>0</v>
      </c>
      <c r="AY16" s="193">
        <f t="shared" si="15"/>
        <v>0</v>
      </c>
    </row>
    <row r="17" spans="2:51" ht="184.5" customHeight="1" x14ac:dyDescent="0.2">
      <c r="B17" s="297"/>
      <c r="C17" s="88" t="s">
        <v>128</v>
      </c>
      <c r="D17" s="26" t="s">
        <v>383</v>
      </c>
      <c r="E17" s="39" t="s">
        <v>129</v>
      </c>
      <c r="F17" s="39" t="s">
        <v>125</v>
      </c>
      <c r="G17" s="39" t="s">
        <v>126</v>
      </c>
      <c r="H17" s="39" t="s">
        <v>130</v>
      </c>
      <c r="I17" s="40">
        <v>45689</v>
      </c>
      <c r="J17" s="40" t="s">
        <v>377</v>
      </c>
      <c r="K17" s="34">
        <f>PTEP!$G$10/PTEP!$D$10</f>
        <v>1.4705882352941176E-2</v>
      </c>
      <c r="L17" s="16">
        <v>0</v>
      </c>
      <c r="M17" s="16">
        <v>0</v>
      </c>
      <c r="N17" s="84" t="e">
        <f t="shared" si="11"/>
        <v>#DIV/0!</v>
      </c>
      <c r="O17" s="16">
        <v>0</v>
      </c>
      <c r="P17" s="16">
        <v>0</v>
      </c>
      <c r="Q17" s="84" t="e">
        <f t="shared" si="0"/>
        <v>#DIV/0!</v>
      </c>
      <c r="R17" s="16">
        <v>0</v>
      </c>
      <c r="S17" s="16">
        <v>0</v>
      </c>
      <c r="T17" s="84" t="e">
        <f t="shared" si="1"/>
        <v>#DIV/0!</v>
      </c>
      <c r="U17" s="30">
        <v>0</v>
      </c>
      <c r="V17" s="30">
        <v>0</v>
      </c>
      <c r="W17" s="35" t="e">
        <f t="shared" si="2"/>
        <v>#DIV/0!</v>
      </c>
      <c r="X17" s="30">
        <v>0</v>
      </c>
      <c r="Y17" s="30">
        <v>0</v>
      </c>
      <c r="Z17" s="35" t="e">
        <f t="shared" si="3"/>
        <v>#DIV/0!</v>
      </c>
      <c r="AA17" s="30">
        <v>0</v>
      </c>
      <c r="AB17" s="30">
        <v>0</v>
      </c>
      <c r="AC17" s="35" t="e">
        <f t="shared" si="4"/>
        <v>#DIV/0!</v>
      </c>
      <c r="AD17" s="30">
        <v>1</v>
      </c>
      <c r="AE17" s="30">
        <v>0</v>
      </c>
      <c r="AF17" s="35">
        <f t="shared" si="5"/>
        <v>0</v>
      </c>
      <c r="AG17" s="30">
        <v>0</v>
      </c>
      <c r="AH17" s="30">
        <v>0</v>
      </c>
      <c r="AI17" s="35" t="e">
        <f t="shared" si="6"/>
        <v>#DIV/0!</v>
      </c>
      <c r="AJ17" s="30">
        <v>0</v>
      </c>
      <c r="AK17" s="30">
        <v>0</v>
      </c>
      <c r="AL17" s="35" t="e">
        <f t="shared" si="7"/>
        <v>#DIV/0!</v>
      </c>
      <c r="AM17" s="30">
        <v>0</v>
      </c>
      <c r="AN17" s="30">
        <v>0</v>
      </c>
      <c r="AO17" s="35" t="e">
        <f t="shared" si="8"/>
        <v>#DIV/0!</v>
      </c>
      <c r="AP17" s="30">
        <v>0</v>
      </c>
      <c r="AQ17" s="30">
        <v>0</v>
      </c>
      <c r="AR17" s="35" t="e">
        <f t="shared" si="9"/>
        <v>#DIV/0!</v>
      </c>
      <c r="AS17" s="30">
        <v>0</v>
      </c>
      <c r="AT17" s="30">
        <v>0</v>
      </c>
      <c r="AU17" s="35" t="e">
        <f t="shared" si="10"/>
        <v>#DIV/0!</v>
      </c>
      <c r="AV17" s="189">
        <v>1</v>
      </c>
      <c r="AW17" s="189">
        <f t="shared" si="16"/>
        <v>0</v>
      </c>
      <c r="AX17" s="209">
        <f t="shared" si="17"/>
        <v>0</v>
      </c>
      <c r="AY17" s="210">
        <f t="shared" si="15"/>
        <v>0</v>
      </c>
    </row>
    <row r="18" spans="2:51" ht="69.75" customHeight="1" x14ac:dyDescent="0.2">
      <c r="B18" s="297"/>
      <c r="C18" s="88" t="s">
        <v>131</v>
      </c>
      <c r="D18" s="41" t="s">
        <v>132</v>
      </c>
      <c r="E18" s="39" t="s">
        <v>133</v>
      </c>
      <c r="F18" s="39" t="s">
        <v>125</v>
      </c>
      <c r="G18" s="39" t="s">
        <v>126</v>
      </c>
      <c r="H18" s="39" t="s">
        <v>134</v>
      </c>
      <c r="I18" s="40">
        <v>45717</v>
      </c>
      <c r="J18" s="40">
        <v>45747</v>
      </c>
      <c r="K18" s="29">
        <f>PTEP!$G$10/PTEP!$D$10</f>
        <v>1.4705882352941176E-2</v>
      </c>
      <c r="L18" s="16">
        <v>0</v>
      </c>
      <c r="M18" s="16">
        <v>0</v>
      </c>
      <c r="N18" s="83" t="e">
        <f t="shared" si="11"/>
        <v>#DIV/0!</v>
      </c>
      <c r="O18" s="16">
        <v>0</v>
      </c>
      <c r="P18" s="16">
        <v>0</v>
      </c>
      <c r="Q18" s="83" t="e">
        <f t="shared" si="0"/>
        <v>#DIV/0!</v>
      </c>
      <c r="R18" s="16">
        <v>2</v>
      </c>
      <c r="S18" s="16">
        <v>0</v>
      </c>
      <c r="T18" s="83">
        <f t="shared" si="1"/>
        <v>0</v>
      </c>
      <c r="U18" s="30">
        <v>0</v>
      </c>
      <c r="V18" s="30">
        <v>0</v>
      </c>
      <c r="W18" s="31" t="e">
        <f t="shared" si="2"/>
        <v>#DIV/0!</v>
      </c>
      <c r="X18" s="30">
        <v>0</v>
      </c>
      <c r="Y18" s="30">
        <v>0</v>
      </c>
      <c r="Z18" s="31" t="e">
        <f t="shared" si="3"/>
        <v>#DIV/0!</v>
      </c>
      <c r="AA18" s="30">
        <v>0</v>
      </c>
      <c r="AB18" s="30">
        <v>0</v>
      </c>
      <c r="AC18" s="31" t="e">
        <f t="shared" si="4"/>
        <v>#DIV/0!</v>
      </c>
      <c r="AD18" s="30">
        <v>0</v>
      </c>
      <c r="AE18" s="30">
        <v>0</v>
      </c>
      <c r="AF18" s="31" t="e">
        <f t="shared" si="5"/>
        <v>#DIV/0!</v>
      </c>
      <c r="AG18" s="30">
        <v>0</v>
      </c>
      <c r="AH18" s="30">
        <v>0</v>
      </c>
      <c r="AI18" s="31" t="e">
        <f t="shared" si="6"/>
        <v>#DIV/0!</v>
      </c>
      <c r="AJ18" s="30">
        <v>0</v>
      </c>
      <c r="AK18" s="30">
        <v>0</v>
      </c>
      <c r="AL18" s="31" t="e">
        <f t="shared" si="7"/>
        <v>#DIV/0!</v>
      </c>
      <c r="AM18" s="30">
        <v>0</v>
      </c>
      <c r="AN18" s="30">
        <v>0</v>
      </c>
      <c r="AO18" s="31" t="e">
        <f t="shared" si="8"/>
        <v>#DIV/0!</v>
      </c>
      <c r="AP18" s="30">
        <v>0</v>
      </c>
      <c r="AQ18" s="30">
        <v>0</v>
      </c>
      <c r="AR18" s="31" t="e">
        <f t="shared" si="9"/>
        <v>#DIV/0!</v>
      </c>
      <c r="AS18" s="30">
        <v>0</v>
      </c>
      <c r="AT18" s="30">
        <v>0</v>
      </c>
      <c r="AU18" s="31" t="e">
        <f t="shared" si="10"/>
        <v>#DIV/0!</v>
      </c>
      <c r="AV18" s="189">
        <f t="shared" si="12"/>
        <v>2</v>
      </c>
      <c r="AW18" s="189">
        <f t="shared" si="16"/>
        <v>0</v>
      </c>
      <c r="AX18" s="206">
        <f t="shared" si="17"/>
        <v>0</v>
      </c>
      <c r="AY18" s="193">
        <f t="shared" si="15"/>
        <v>0</v>
      </c>
    </row>
    <row r="19" spans="2:51" ht="57" x14ac:dyDescent="0.2">
      <c r="B19" s="297"/>
      <c r="C19" s="88" t="s">
        <v>135</v>
      </c>
      <c r="D19" s="41" t="s">
        <v>136</v>
      </c>
      <c r="E19" s="39" t="s">
        <v>137</v>
      </c>
      <c r="F19" s="39" t="s">
        <v>125</v>
      </c>
      <c r="G19" s="39" t="s">
        <v>126</v>
      </c>
      <c r="H19" s="39" t="s">
        <v>138</v>
      </c>
      <c r="I19" s="40">
        <v>45778</v>
      </c>
      <c r="J19" s="40">
        <v>45808</v>
      </c>
      <c r="K19" s="29">
        <f>PTEP!$G$10/PTEP!$D$10</f>
        <v>1.4705882352941176E-2</v>
      </c>
      <c r="L19" s="16">
        <v>0</v>
      </c>
      <c r="M19" s="16">
        <v>0</v>
      </c>
      <c r="N19" s="83" t="e">
        <f t="shared" si="11"/>
        <v>#DIV/0!</v>
      </c>
      <c r="O19" s="16">
        <v>0</v>
      </c>
      <c r="P19" s="16">
        <v>0</v>
      </c>
      <c r="Q19" s="83" t="e">
        <f t="shared" si="0"/>
        <v>#DIV/0!</v>
      </c>
      <c r="R19" s="16">
        <v>0</v>
      </c>
      <c r="S19" s="16">
        <v>0</v>
      </c>
      <c r="T19" s="83" t="e">
        <f t="shared" si="1"/>
        <v>#DIV/0!</v>
      </c>
      <c r="U19" s="30">
        <v>0</v>
      </c>
      <c r="V19" s="30">
        <v>0</v>
      </c>
      <c r="W19" s="31" t="e">
        <f t="shared" si="2"/>
        <v>#DIV/0!</v>
      </c>
      <c r="X19" s="170">
        <v>1</v>
      </c>
      <c r="Y19" s="30">
        <v>0</v>
      </c>
      <c r="Z19" s="35">
        <f t="shared" si="3"/>
        <v>0</v>
      </c>
      <c r="AA19" s="30">
        <v>0</v>
      </c>
      <c r="AB19" s="30">
        <v>0</v>
      </c>
      <c r="AC19" s="31" t="e">
        <f t="shared" si="4"/>
        <v>#DIV/0!</v>
      </c>
      <c r="AD19" s="30">
        <v>0</v>
      </c>
      <c r="AE19" s="30">
        <v>0</v>
      </c>
      <c r="AF19" s="31" t="e">
        <f t="shared" si="5"/>
        <v>#DIV/0!</v>
      </c>
      <c r="AG19" s="30">
        <v>0</v>
      </c>
      <c r="AH19" s="30">
        <v>0</v>
      </c>
      <c r="AI19" s="31" t="e">
        <f t="shared" si="6"/>
        <v>#DIV/0!</v>
      </c>
      <c r="AJ19" s="30">
        <v>0</v>
      </c>
      <c r="AK19" s="30">
        <v>0</v>
      </c>
      <c r="AL19" s="31" t="e">
        <f t="shared" si="7"/>
        <v>#DIV/0!</v>
      </c>
      <c r="AM19" s="30">
        <v>0</v>
      </c>
      <c r="AN19" s="30">
        <v>0</v>
      </c>
      <c r="AO19" s="31" t="e">
        <f t="shared" si="8"/>
        <v>#DIV/0!</v>
      </c>
      <c r="AP19" s="30">
        <v>0</v>
      </c>
      <c r="AQ19" s="30">
        <v>0</v>
      </c>
      <c r="AR19" s="31" t="e">
        <f t="shared" si="9"/>
        <v>#DIV/0!</v>
      </c>
      <c r="AS19" s="30">
        <v>0</v>
      </c>
      <c r="AT19" s="30">
        <v>0</v>
      </c>
      <c r="AU19" s="31" t="e">
        <f t="shared" si="10"/>
        <v>#DIV/0!</v>
      </c>
      <c r="AV19" s="189">
        <f t="shared" si="12"/>
        <v>1</v>
      </c>
      <c r="AW19" s="189">
        <f t="shared" si="16"/>
        <v>0</v>
      </c>
      <c r="AX19" s="206">
        <f t="shared" si="17"/>
        <v>0</v>
      </c>
      <c r="AY19" s="193">
        <f t="shared" si="15"/>
        <v>0</v>
      </c>
    </row>
    <row r="20" spans="2:51" ht="153.94999999999999" customHeight="1" x14ac:dyDescent="0.2">
      <c r="B20" s="297"/>
      <c r="C20" s="88" t="s">
        <v>139</v>
      </c>
      <c r="D20" s="41" t="s">
        <v>140</v>
      </c>
      <c r="E20" s="39" t="s">
        <v>141</v>
      </c>
      <c r="F20" s="39" t="s">
        <v>125</v>
      </c>
      <c r="G20" s="39" t="s">
        <v>126</v>
      </c>
      <c r="H20" s="39" t="s">
        <v>142</v>
      </c>
      <c r="I20" s="40">
        <v>45809</v>
      </c>
      <c r="J20" s="40">
        <v>45838</v>
      </c>
      <c r="K20" s="29">
        <f>PTEP!$G$10/PTEP!$D$10</f>
        <v>1.4705882352941176E-2</v>
      </c>
      <c r="L20" s="16">
        <v>0</v>
      </c>
      <c r="M20" s="16">
        <v>0</v>
      </c>
      <c r="N20" s="83" t="e">
        <f t="shared" si="11"/>
        <v>#DIV/0!</v>
      </c>
      <c r="O20" s="16">
        <v>0</v>
      </c>
      <c r="P20" s="16">
        <v>0</v>
      </c>
      <c r="Q20" s="83" t="e">
        <f t="shared" si="0"/>
        <v>#DIV/0!</v>
      </c>
      <c r="R20" s="16">
        <v>0</v>
      </c>
      <c r="S20" s="16">
        <v>0</v>
      </c>
      <c r="T20" s="83" t="e">
        <f t="shared" si="1"/>
        <v>#DIV/0!</v>
      </c>
      <c r="U20" s="30">
        <v>0</v>
      </c>
      <c r="V20" s="30">
        <v>0</v>
      </c>
      <c r="W20" s="31" t="e">
        <f t="shared" si="2"/>
        <v>#DIV/0!</v>
      </c>
      <c r="X20" s="30">
        <v>0</v>
      </c>
      <c r="Y20" s="30">
        <v>0</v>
      </c>
      <c r="Z20" s="31" t="e">
        <f t="shared" si="3"/>
        <v>#DIV/0!</v>
      </c>
      <c r="AA20" s="30">
        <v>1</v>
      </c>
      <c r="AB20" s="30">
        <v>0</v>
      </c>
      <c r="AC20" s="31">
        <f t="shared" si="4"/>
        <v>0</v>
      </c>
      <c r="AD20" s="30">
        <v>0</v>
      </c>
      <c r="AE20" s="30">
        <v>0</v>
      </c>
      <c r="AF20" s="31" t="e">
        <f t="shared" si="5"/>
        <v>#DIV/0!</v>
      </c>
      <c r="AG20" s="30">
        <v>0</v>
      </c>
      <c r="AH20" s="30">
        <v>0</v>
      </c>
      <c r="AI20" s="31" t="e">
        <f t="shared" si="6"/>
        <v>#DIV/0!</v>
      </c>
      <c r="AJ20" s="30">
        <v>0</v>
      </c>
      <c r="AK20" s="30">
        <v>0</v>
      </c>
      <c r="AL20" s="31" t="e">
        <f t="shared" si="7"/>
        <v>#DIV/0!</v>
      </c>
      <c r="AM20" s="30">
        <v>0</v>
      </c>
      <c r="AN20" s="30">
        <v>0</v>
      </c>
      <c r="AO20" s="31" t="e">
        <f t="shared" si="8"/>
        <v>#DIV/0!</v>
      </c>
      <c r="AP20" s="30">
        <v>0</v>
      </c>
      <c r="AQ20" s="30">
        <v>0</v>
      </c>
      <c r="AR20" s="31" t="e">
        <f t="shared" si="9"/>
        <v>#DIV/0!</v>
      </c>
      <c r="AS20" s="30">
        <v>0</v>
      </c>
      <c r="AT20" s="30">
        <v>0</v>
      </c>
      <c r="AU20" s="31" t="e">
        <f t="shared" si="10"/>
        <v>#DIV/0!</v>
      </c>
      <c r="AV20" s="189">
        <f t="shared" si="12"/>
        <v>1</v>
      </c>
      <c r="AW20" s="189">
        <f t="shared" si="16"/>
        <v>0</v>
      </c>
      <c r="AX20" s="206">
        <f t="shared" si="17"/>
        <v>0</v>
      </c>
      <c r="AY20" s="193">
        <f t="shared" si="15"/>
        <v>0</v>
      </c>
    </row>
    <row r="21" spans="2:51" ht="104.45" customHeight="1" x14ac:dyDescent="0.2">
      <c r="B21" s="297"/>
      <c r="C21" s="88" t="s">
        <v>143</v>
      </c>
      <c r="D21" s="104" t="s">
        <v>144</v>
      </c>
      <c r="E21" s="105" t="s">
        <v>145</v>
      </c>
      <c r="F21" s="105" t="s">
        <v>95</v>
      </c>
      <c r="G21" s="105" t="s">
        <v>126</v>
      </c>
      <c r="H21" s="105" t="s">
        <v>146</v>
      </c>
      <c r="I21" s="106" t="s">
        <v>147</v>
      </c>
      <c r="J21" s="106" t="s">
        <v>148</v>
      </c>
      <c r="K21" s="29">
        <f>PTEP!$G$10/PTEP!$D$10</f>
        <v>1.4705882352941176E-2</v>
      </c>
      <c r="L21" s="16">
        <v>0</v>
      </c>
      <c r="M21" s="16">
        <v>0</v>
      </c>
      <c r="N21" s="83" t="e">
        <f t="shared" si="11"/>
        <v>#DIV/0!</v>
      </c>
      <c r="O21" s="16">
        <v>0</v>
      </c>
      <c r="P21" s="16">
        <v>0</v>
      </c>
      <c r="Q21" s="83" t="e">
        <f t="shared" si="0"/>
        <v>#DIV/0!</v>
      </c>
      <c r="R21" s="16">
        <v>0</v>
      </c>
      <c r="S21" s="16">
        <v>0</v>
      </c>
      <c r="T21" s="83" t="e">
        <f t="shared" si="1"/>
        <v>#DIV/0!</v>
      </c>
      <c r="U21" s="30">
        <v>0</v>
      </c>
      <c r="V21" s="30">
        <v>0</v>
      </c>
      <c r="W21" s="31" t="e">
        <f t="shared" si="2"/>
        <v>#DIV/0!</v>
      </c>
      <c r="X21" s="30">
        <v>0</v>
      </c>
      <c r="Y21" s="30">
        <v>0</v>
      </c>
      <c r="Z21" s="31" t="e">
        <f t="shared" si="3"/>
        <v>#DIV/0!</v>
      </c>
      <c r="AA21" s="30">
        <v>0</v>
      </c>
      <c r="AB21" s="30">
        <v>0</v>
      </c>
      <c r="AC21" s="31" t="e">
        <f t="shared" si="4"/>
        <v>#DIV/0!</v>
      </c>
      <c r="AD21" s="30">
        <v>0</v>
      </c>
      <c r="AE21" s="30">
        <v>0</v>
      </c>
      <c r="AF21" s="31" t="e">
        <f t="shared" si="5"/>
        <v>#DIV/0!</v>
      </c>
      <c r="AG21" s="30">
        <v>0</v>
      </c>
      <c r="AH21" s="30">
        <v>0</v>
      </c>
      <c r="AI21" s="31" t="e">
        <f t="shared" si="6"/>
        <v>#DIV/0!</v>
      </c>
      <c r="AJ21" s="30">
        <v>0</v>
      </c>
      <c r="AK21" s="30">
        <v>0</v>
      </c>
      <c r="AL21" s="31" t="e">
        <f t="shared" si="7"/>
        <v>#DIV/0!</v>
      </c>
      <c r="AM21" s="30">
        <v>1</v>
      </c>
      <c r="AN21" s="30">
        <v>0</v>
      </c>
      <c r="AO21" s="31">
        <f t="shared" si="8"/>
        <v>0</v>
      </c>
      <c r="AP21" s="30">
        <v>0</v>
      </c>
      <c r="AQ21" s="30">
        <v>0</v>
      </c>
      <c r="AR21" s="31" t="e">
        <f t="shared" si="9"/>
        <v>#DIV/0!</v>
      </c>
      <c r="AS21" s="30">
        <v>0</v>
      </c>
      <c r="AT21" s="30">
        <v>0</v>
      </c>
      <c r="AU21" s="31" t="e">
        <f t="shared" si="10"/>
        <v>#DIV/0!</v>
      </c>
      <c r="AV21" s="189">
        <f t="shared" si="12"/>
        <v>1</v>
      </c>
      <c r="AW21" s="189">
        <f t="shared" si="16"/>
        <v>0</v>
      </c>
      <c r="AX21" s="206">
        <f t="shared" si="17"/>
        <v>0</v>
      </c>
      <c r="AY21" s="193">
        <f t="shared" si="15"/>
        <v>0</v>
      </c>
    </row>
    <row r="22" spans="2:51" x14ac:dyDescent="0.2">
      <c r="D22" s="115" t="s">
        <v>149</v>
      </c>
      <c r="V22" s="20" t="e">
        <f>#REF!+#REF!+#REF!+#REF!+#REF!+#REF!+#REF!+#REF!+#REF!+#REF!+#REF!+#REF!</f>
        <v>#REF!</v>
      </c>
      <c r="W22" s="20" t="e">
        <f>#REF!+#REF!+#REF!+#REF!+#REF!+#REF!+#REF!+#REF!+#REF!+#REF!+#REF!+#REF!</f>
        <v>#REF!</v>
      </c>
    </row>
    <row r="23" spans="2:51" x14ac:dyDescent="0.2">
      <c r="D23" s="116" t="s">
        <v>150</v>
      </c>
    </row>
    <row r="24" spans="2:51" x14ac:dyDescent="0.2">
      <c r="D24" s="116" t="s">
        <v>151</v>
      </c>
    </row>
    <row r="25" spans="2:51" x14ac:dyDescent="0.2">
      <c r="D25" s="116" t="s">
        <v>395</v>
      </c>
    </row>
  </sheetData>
  <autoFilter ref="B4:AZ24" xr:uid="{00000000-0001-0000-0200-000000000000}"/>
  <mergeCells count="20">
    <mergeCell ref="B16:B21"/>
    <mergeCell ref="AP2:AR3"/>
    <mergeCell ref="AS2:AU3"/>
    <mergeCell ref="AV2:AW3"/>
    <mergeCell ref="AX2:AY2"/>
    <mergeCell ref="AA2:AC3"/>
    <mergeCell ref="AD2:AF3"/>
    <mergeCell ref="AG2:AI3"/>
    <mergeCell ref="AJ2:AL3"/>
    <mergeCell ref="AM2:AO3"/>
    <mergeCell ref="B13:B14"/>
    <mergeCell ref="B9:B12"/>
    <mergeCell ref="C1:I1"/>
    <mergeCell ref="X2:Z3"/>
    <mergeCell ref="B3:K3"/>
    <mergeCell ref="B5:B8"/>
    <mergeCell ref="O2:Q3"/>
    <mergeCell ref="R2:T3"/>
    <mergeCell ref="U2:W3"/>
    <mergeCell ref="L2:N3"/>
  </mergeCells>
  <conditionalFormatting sqref="L5:M21 O5:P21 R5:S21 U5:V21 AA5:AB21 AD5:AE21 AG5:AH21 AJ5:AK21 AM5:AN21 AP5:AQ21 AS5:AT21 X14:Y18">
    <cfRule type="cellIs" dxfId="173" priority="13" operator="between">
      <formula>1</formula>
      <formula>5</formula>
    </cfRule>
  </conditionalFormatting>
  <conditionalFormatting sqref="X8">
    <cfRule type="cellIs" dxfId="172" priority="30" operator="between">
      <formula>1</formula>
      <formula>5</formula>
    </cfRule>
  </conditionalFormatting>
  <conditionalFormatting sqref="X19">
    <cfRule type="cellIs" dxfId="171" priority="4" operator="between">
      <formula>0.1</formula>
      <formula>5</formula>
    </cfRule>
  </conditionalFormatting>
  <conditionalFormatting sqref="X5:Y13">
    <cfRule type="cellIs" dxfId="170" priority="31" operator="between">
      <formula>1</formula>
      <formula>5</formula>
    </cfRule>
  </conditionalFormatting>
  <conditionalFormatting sqref="X19:Y19">
    <cfRule type="cellIs" dxfId="169" priority="3" operator="between">
      <formula>1</formula>
      <formula>5</formula>
    </cfRule>
  </conditionalFormatting>
  <conditionalFormatting sqref="X20:Y21">
    <cfRule type="cellIs" dxfId="168" priority="53" operator="between">
      <formula>1</formula>
      <formula>5</formula>
    </cfRule>
  </conditionalFormatting>
  <conditionalFormatting sqref="Y5:Y21 M5:M21 P5:P21 S5:S21 V5:V21 AB5:AB21 AE5:AE21 AH5:AH21 AK5:AK21 AN5:AN21 AQ5:AQ21 AT5:AT21">
    <cfRule type="cellIs" dxfId="167" priority="12" operator="between">
      <formula>1</formula>
      <formula>5</formula>
    </cfRule>
  </conditionalFormatting>
  <conditionalFormatting sqref="AA20">
    <cfRule type="cellIs" dxfId="166" priority="48" operator="between">
      <formula>0.1</formula>
      <formula>5</formula>
    </cfRule>
  </conditionalFormatting>
  <conditionalFormatting sqref="AB20">
    <cfRule type="cellIs" dxfId="165" priority="45" operator="between">
      <formula>0.1</formula>
      <formula>5</formula>
    </cfRule>
  </conditionalFormatting>
  <pageMargins left="0.70866141732283472" right="0.70866141732283472" top="0.74803149606299213" bottom="0.74803149606299213" header="0.31496062992125984" footer="0.31496062992125984"/>
  <pageSetup paperSize="9" scale="11" orientation="portrait"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B1:AY11"/>
  <sheetViews>
    <sheetView showGridLines="0" view="pageBreakPreview" zoomScale="60" zoomScaleNormal="60" workbookViewId="0">
      <selection activeCell="B5" sqref="B5:B7"/>
    </sheetView>
  </sheetViews>
  <sheetFormatPr baseColWidth="10" defaultColWidth="11.42578125" defaultRowHeight="14.25" customHeight="1" outlineLevelCol="1" x14ac:dyDescent="0.2"/>
  <cols>
    <col min="1" max="1" width="11.42578125" style="20"/>
    <col min="2" max="2" width="28.7109375" style="42" customWidth="1"/>
    <col min="3" max="3" width="11.42578125" style="20"/>
    <col min="4" max="4" width="53.5703125" style="20" customWidth="1"/>
    <col min="5" max="10" width="26.42578125" style="20" customWidth="1"/>
    <col min="11" max="11" width="23.7109375" style="20" customWidth="1" outlineLevel="1"/>
    <col min="12" max="12" width="15.28515625" style="1" customWidth="1" outlineLevel="1"/>
    <col min="13" max="20" width="11.42578125" style="1" customWidth="1" outlineLevel="1"/>
    <col min="21" max="29" width="11.42578125" style="20" customWidth="1"/>
    <col min="30" max="49" width="11.42578125" style="20" customWidth="1" outlineLevel="1"/>
    <col min="50" max="51" width="11.42578125" style="20" customWidth="1"/>
    <col min="52" max="16384" width="11.42578125" style="20"/>
  </cols>
  <sheetData>
    <row r="1" spans="2:51" ht="126" customHeight="1" thickBot="1" x14ac:dyDescent="0.25">
      <c r="B1" s="200"/>
      <c r="C1" s="302" t="s">
        <v>25</v>
      </c>
      <c r="D1" s="302"/>
      <c r="E1" s="302"/>
      <c r="F1" s="302"/>
      <c r="G1" s="302"/>
      <c r="H1" s="302"/>
      <c r="I1" s="302"/>
      <c r="J1" s="302"/>
      <c r="K1" s="302"/>
      <c r="L1" s="201" t="s">
        <v>384</v>
      </c>
    </row>
    <row r="2" spans="2:51" ht="36" customHeight="1" x14ac:dyDescent="0.2">
      <c r="B2" s="39"/>
      <c r="C2" s="39"/>
      <c r="D2" s="39"/>
      <c r="E2" s="39"/>
      <c r="F2" s="39"/>
      <c r="G2" s="39"/>
      <c r="H2" s="39"/>
      <c r="I2" s="39"/>
      <c r="J2" s="39"/>
      <c r="K2" s="39"/>
      <c r="L2" s="303" t="s">
        <v>56</v>
      </c>
      <c r="M2" s="303"/>
      <c r="N2" s="303"/>
      <c r="O2" s="303" t="s">
        <v>57</v>
      </c>
      <c r="P2" s="303"/>
      <c r="Q2" s="303"/>
      <c r="R2" s="303" t="s">
        <v>58</v>
      </c>
      <c r="S2" s="303"/>
      <c r="T2" s="303"/>
      <c r="U2" s="301" t="s">
        <v>59</v>
      </c>
      <c r="V2" s="301"/>
      <c r="W2" s="301"/>
      <c r="X2" s="301" t="s">
        <v>60</v>
      </c>
      <c r="Y2" s="301"/>
      <c r="Z2" s="301"/>
      <c r="AA2" s="301" t="s">
        <v>61</v>
      </c>
      <c r="AB2" s="301"/>
      <c r="AC2" s="301"/>
      <c r="AD2" s="301" t="s">
        <v>62</v>
      </c>
      <c r="AE2" s="301"/>
      <c r="AF2" s="301"/>
      <c r="AG2" s="301" t="s">
        <v>63</v>
      </c>
      <c r="AH2" s="301"/>
      <c r="AI2" s="301"/>
      <c r="AJ2" s="301" t="s">
        <v>64</v>
      </c>
      <c r="AK2" s="301"/>
      <c r="AL2" s="301"/>
      <c r="AM2" s="301" t="s">
        <v>65</v>
      </c>
      <c r="AN2" s="301"/>
      <c r="AO2" s="301"/>
      <c r="AP2" s="301" t="s">
        <v>66</v>
      </c>
      <c r="AQ2" s="301"/>
      <c r="AR2" s="301"/>
      <c r="AS2" s="301" t="s">
        <v>67</v>
      </c>
      <c r="AT2" s="301"/>
      <c r="AU2" s="301"/>
      <c r="AV2" s="301" t="s">
        <v>68</v>
      </c>
      <c r="AW2" s="301"/>
      <c r="AX2" s="300" t="s">
        <v>69</v>
      </c>
      <c r="AY2" s="300"/>
    </row>
    <row r="3" spans="2:51" ht="60" customHeight="1" x14ac:dyDescent="0.2">
      <c r="B3" s="298" t="s">
        <v>152</v>
      </c>
      <c r="C3" s="298"/>
      <c r="D3" s="298"/>
      <c r="E3" s="298"/>
      <c r="F3" s="298"/>
      <c r="G3" s="298"/>
      <c r="H3" s="298"/>
      <c r="I3" s="298"/>
      <c r="J3" s="298"/>
      <c r="K3" s="298"/>
      <c r="L3" s="303"/>
      <c r="M3" s="303"/>
      <c r="N3" s="303"/>
      <c r="O3" s="303"/>
      <c r="P3" s="303"/>
      <c r="Q3" s="303"/>
      <c r="R3" s="303"/>
      <c r="S3" s="303"/>
      <c r="T3" s="303"/>
      <c r="U3" s="301"/>
      <c r="V3" s="301"/>
      <c r="W3" s="301"/>
      <c r="X3" s="301"/>
      <c r="Y3" s="301"/>
      <c r="Z3" s="301"/>
      <c r="AA3" s="301"/>
      <c r="AB3" s="301"/>
      <c r="AC3" s="301"/>
      <c r="AD3" s="301"/>
      <c r="AE3" s="301"/>
      <c r="AF3" s="301"/>
      <c r="AG3" s="301"/>
      <c r="AH3" s="301"/>
      <c r="AI3" s="301"/>
      <c r="AJ3" s="301"/>
      <c r="AK3" s="301"/>
      <c r="AL3" s="301"/>
      <c r="AM3" s="301"/>
      <c r="AN3" s="301"/>
      <c r="AO3" s="301"/>
      <c r="AP3" s="301"/>
      <c r="AQ3" s="301"/>
      <c r="AR3" s="301"/>
      <c r="AS3" s="301"/>
      <c r="AT3" s="301"/>
      <c r="AU3" s="301"/>
      <c r="AV3" s="301"/>
      <c r="AW3" s="301"/>
      <c r="AX3" s="177"/>
      <c r="AY3" s="178"/>
    </row>
    <row r="4" spans="2:51" ht="55.5" customHeight="1" x14ac:dyDescent="0.2">
      <c r="B4" s="24" t="s">
        <v>71</v>
      </c>
      <c r="C4" s="24" t="s">
        <v>72</v>
      </c>
      <c r="D4" s="24" t="s">
        <v>31</v>
      </c>
      <c r="E4" s="24" t="s">
        <v>33</v>
      </c>
      <c r="F4" s="24" t="s">
        <v>153</v>
      </c>
      <c r="G4" s="24" t="s">
        <v>43</v>
      </c>
      <c r="H4" s="24" t="s">
        <v>41</v>
      </c>
      <c r="I4" s="24" t="s">
        <v>37</v>
      </c>
      <c r="J4" s="24" t="s">
        <v>39</v>
      </c>
      <c r="K4" s="24" t="s">
        <v>9</v>
      </c>
      <c r="L4" s="202" t="s">
        <v>74</v>
      </c>
      <c r="M4" s="203" t="s">
        <v>75</v>
      </c>
      <c r="N4" s="204" t="s">
        <v>76</v>
      </c>
      <c r="O4" s="202" t="s">
        <v>74</v>
      </c>
      <c r="P4" s="203" t="s">
        <v>75</v>
      </c>
      <c r="Q4" s="204" t="s">
        <v>76</v>
      </c>
      <c r="R4" s="202" t="s">
        <v>74</v>
      </c>
      <c r="S4" s="203" t="s">
        <v>75</v>
      </c>
      <c r="T4" s="204" t="s">
        <v>76</v>
      </c>
      <c r="U4" s="205" t="s">
        <v>74</v>
      </c>
      <c r="V4" s="185" t="s">
        <v>75</v>
      </c>
      <c r="W4" s="186" t="s">
        <v>76</v>
      </c>
      <c r="X4" s="205" t="s">
        <v>74</v>
      </c>
      <c r="Y4" s="185" t="s">
        <v>75</v>
      </c>
      <c r="Z4" s="186" t="s">
        <v>76</v>
      </c>
      <c r="AA4" s="205" t="s">
        <v>74</v>
      </c>
      <c r="AB4" s="185" t="s">
        <v>75</v>
      </c>
      <c r="AC4" s="186" t="s">
        <v>76</v>
      </c>
      <c r="AD4" s="205" t="s">
        <v>74</v>
      </c>
      <c r="AE4" s="185" t="s">
        <v>75</v>
      </c>
      <c r="AF4" s="186" t="s">
        <v>76</v>
      </c>
      <c r="AG4" s="205" t="s">
        <v>74</v>
      </c>
      <c r="AH4" s="185" t="s">
        <v>75</v>
      </c>
      <c r="AI4" s="186" t="s">
        <v>76</v>
      </c>
      <c r="AJ4" s="205" t="s">
        <v>74</v>
      </c>
      <c r="AK4" s="185" t="s">
        <v>75</v>
      </c>
      <c r="AL4" s="186" t="s">
        <v>76</v>
      </c>
      <c r="AM4" s="205" t="s">
        <v>74</v>
      </c>
      <c r="AN4" s="185" t="s">
        <v>75</v>
      </c>
      <c r="AO4" s="186" t="s">
        <v>76</v>
      </c>
      <c r="AP4" s="205" t="s">
        <v>74</v>
      </c>
      <c r="AQ4" s="185" t="s">
        <v>75</v>
      </c>
      <c r="AR4" s="186" t="s">
        <v>76</v>
      </c>
      <c r="AS4" s="205" t="s">
        <v>74</v>
      </c>
      <c r="AT4" s="185" t="s">
        <v>75</v>
      </c>
      <c r="AU4" s="186" t="s">
        <v>76</v>
      </c>
      <c r="AV4" s="205" t="s">
        <v>74</v>
      </c>
      <c r="AW4" s="185" t="s">
        <v>75</v>
      </c>
      <c r="AX4" s="186" t="s">
        <v>76</v>
      </c>
      <c r="AY4" s="187">
        <f>SUM(AY5:AY9)</f>
        <v>0</v>
      </c>
    </row>
    <row r="5" spans="2:51" ht="409.6" customHeight="1" x14ac:dyDescent="0.2">
      <c r="B5" s="297" t="s">
        <v>154</v>
      </c>
      <c r="C5" s="88" t="s">
        <v>155</v>
      </c>
      <c r="D5" s="78" t="s">
        <v>156</v>
      </c>
      <c r="E5" s="79" t="s">
        <v>157</v>
      </c>
      <c r="F5" s="79" t="s">
        <v>81</v>
      </c>
      <c r="G5" s="39" t="s">
        <v>126</v>
      </c>
      <c r="H5" s="80" t="s">
        <v>158</v>
      </c>
      <c r="I5" s="40">
        <v>45689</v>
      </c>
      <c r="J5" s="40">
        <v>45807</v>
      </c>
      <c r="K5" s="29">
        <f>PTEP!$G$11/PTEP!$D$11</f>
        <v>1.4705882352941176E-2</v>
      </c>
      <c r="L5" s="16">
        <v>0</v>
      </c>
      <c r="M5" s="16">
        <v>0</v>
      </c>
      <c r="N5" s="83" t="e">
        <f>+M5/L5</f>
        <v>#DIV/0!</v>
      </c>
      <c r="O5" s="16">
        <v>0.1</v>
      </c>
      <c r="P5" s="16">
        <v>0</v>
      </c>
      <c r="Q5" s="83">
        <f>+P5/O5</f>
        <v>0</v>
      </c>
      <c r="R5" s="16">
        <v>0</v>
      </c>
      <c r="S5" s="16">
        <v>0</v>
      </c>
      <c r="T5" s="83" t="e">
        <f>+S5/R5</f>
        <v>#DIV/0!</v>
      </c>
      <c r="U5" s="30">
        <v>0</v>
      </c>
      <c r="V5" s="30">
        <v>0</v>
      </c>
      <c r="W5" s="31" t="e">
        <f>+V5/U5</f>
        <v>#DIV/0!</v>
      </c>
      <c r="X5" s="30">
        <v>0.9</v>
      </c>
      <c r="Y5" s="30">
        <v>0</v>
      </c>
      <c r="Z5" s="31">
        <f>+Y5/X5</f>
        <v>0</v>
      </c>
      <c r="AA5" s="30">
        <v>0</v>
      </c>
      <c r="AB5" s="30">
        <v>0</v>
      </c>
      <c r="AC5" s="31" t="e">
        <f>+AB5/AA5</f>
        <v>#DIV/0!</v>
      </c>
      <c r="AD5" s="30">
        <v>0</v>
      </c>
      <c r="AE5" s="30">
        <v>0</v>
      </c>
      <c r="AF5" s="31" t="e">
        <f>+AE5/AD5</f>
        <v>#DIV/0!</v>
      </c>
      <c r="AG5" s="30">
        <v>0</v>
      </c>
      <c r="AH5" s="30">
        <v>0</v>
      </c>
      <c r="AI5" s="31" t="e">
        <f>+AH5/AG5</f>
        <v>#DIV/0!</v>
      </c>
      <c r="AJ5" s="30">
        <v>0</v>
      </c>
      <c r="AK5" s="30">
        <v>0</v>
      </c>
      <c r="AL5" s="31" t="e">
        <f>+AK5/AJ5</f>
        <v>#DIV/0!</v>
      </c>
      <c r="AM5" s="30">
        <v>0</v>
      </c>
      <c r="AN5" s="30">
        <v>0</v>
      </c>
      <c r="AO5" s="31" t="e">
        <f>+AN5/AM5</f>
        <v>#DIV/0!</v>
      </c>
      <c r="AP5" s="30">
        <v>0</v>
      </c>
      <c r="AQ5" s="30">
        <v>0</v>
      </c>
      <c r="AR5" s="31" t="e">
        <f>+AQ5/AP5</f>
        <v>#DIV/0!</v>
      </c>
      <c r="AS5" s="30">
        <v>0</v>
      </c>
      <c r="AT5" s="30">
        <v>0</v>
      </c>
      <c r="AU5" s="31" t="e">
        <f>+AT5/AS5</f>
        <v>#DIV/0!</v>
      </c>
      <c r="AV5" s="188">
        <f>L5+O5+R5+U5+X5++AA5+AD5+AG5+AJ5+AM5+AP5+AS5</f>
        <v>1</v>
      </c>
      <c r="AW5" s="189">
        <f>M5+P5+S5+V5+Y5+AB5+AE5+AH5+AK5+AN5+AQ5+AT5</f>
        <v>0</v>
      </c>
      <c r="AX5" s="206">
        <f>AW5/AV5</f>
        <v>0</v>
      </c>
      <c r="AY5" s="193">
        <f>IFERROR(AX5*K5,"")</f>
        <v>0</v>
      </c>
    </row>
    <row r="6" spans="2:51" ht="183.75" customHeight="1" x14ac:dyDescent="0.2">
      <c r="B6" s="297"/>
      <c r="C6" s="88" t="s">
        <v>159</v>
      </c>
      <c r="D6" s="81" t="s">
        <v>160</v>
      </c>
      <c r="E6" s="79" t="s">
        <v>161</v>
      </c>
      <c r="F6" s="79" t="s">
        <v>115</v>
      </c>
      <c r="G6" s="39" t="s">
        <v>126</v>
      </c>
      <c r="H6" s="39" t="s">
        <v>162</v>
      </c>
      <c r="I6" s="40">
        <v>45659</v>
      </c>
      <c r="J6" s="40">
        <v>46022</v>
      </c>
      <c r="K6" s="29">
        <f>PTEP!$G$11/PTEP!$D$11</f>
        <v>1.4705882352941176E-2</v>
      </c>
      <c r="L6" s="16">
        <v>1</v>
      </c>
      <c r="M6" s="16">
        <v>0</v>
      </c>
      <c r="N6" s="83">
        <f t="shared" ref="N6:N9" si="0">+M6/L6</f>
        <v>0</v>
      </c>
      <c r="O6" s="16">
        <v>0</v>
      </c>
      <c r="P6" s="16">
        <v>0</v>
      </c>
      <c r="Q6" s="83" t="e">
        <f t="shared" ref="Q6:Q9" si="1">+P6/O6</f>
        <v>#DIV/0!</v>
      </c>
      <c r="R6" s="16">
        <v>0</v>
      </c>
      <c r="S6" s="16">
        <v>0</v>
      </c>
      <c r="T6" s="83" t="e">
        <f t="shared" ref="T6:T9" si="2">+S6/R6</f>
        <v>#DIV/0!</v>
      </c>
      <c r="U6" s="30">
        <v>0</v>
      </c>
      <c r="V6" s="30">
        <v>0</v>
      </c>
      <c r="W6" s="31" t="e">
        <f t="shared" ref="W6:W9" si="3">+V6/U6</f>
        <v>#DIV/0!</v>
      </c>
      <c r="X6" s="30">
        <v>1</v>
      </c>
      <c r="Y6" s="30">
        <v>0</v>
      </c>
      <c r="Z6" s="31">
        <f t="shared" ref="Z6:Z9" si="4">+Y6/X6</f>
        <v>0</v>
      </c>
      <c r="AA6" s="30">
        <v>0</v>
      </c>
      <c r="AB6" s="30">
        <v>0</v>
      </c>
      <c r="AC6" s="31" t="e">
        <f t="shared" ref="AC6:AC9" si="5">+AB6/AA6</f>
        <v>#DIV/0!</v>
      </c>
      <c r="AD6" s="30">
        <v>1</v>
      </c>
      <c r="AE6" s="30">
        <v>0</v>
      </c>
      <c r="AF6" s="31">
        <f t="shared" ref="AF6:AF9" si="6">+AE6/AD6</f>
        <v>0</v>
      </c>
      <c r="AG6" s="30">
        <v>0</v>
      </c>
      <c r="AH6" s="30">
        <v>0</v>
      </c>
      <c r="AI6" s="31" t="e">
        <f t="shared" ref="AI6:AI9" si="7">+AH6/AG6</f>
        <v>#DIV/0!</v>
      </c>
      <c r="AJ6" s="30">
        <v>0</v>
      </c>
      <c r="AK6" s="30">
        <v>0</v>
      </c>
      <c r="AL6" s="31" t="e">
        <f t="shared" ref="AL6:AL9" si="8">+AK6/AJ6</f>
        <v>#DIV/0!</v>
      </c>
      <c r="AM6" s="30">
        <v>0</v>
      </c>
      <c r="AN6" s="30">
        <v>0</v>
      </c>
      <c r="AO6" s="31" t="e">
        <f t="shared" ref="AO6:AO9" si="9">+AN6/AM6</f>
        <v>#DIV/0!</v>
      </c>
      <c r="AP6" s="30">
        <v>1</v>
      </c>
      <c r="AQ6" s="30">
        <v>0</v>
      </c>
      <c r="AR6" s="31">
        <f t="shared" ref="AR6:AR9" si="10">+AQ6/AP6</f>
        <v>0</v>
      </c>
      <c r="AS6" s="30">
        <v>0</v>
      </c>
      <c r="AT6" s="30">
        <v>0</v>
      </c>
      <c r="AU6" s="31" t="e">
        <f t="shared" ref="AU6:AU9" si="11">+AT6/AS6</f>
        <v>#DIV/0!</v>
      </c>
      <c r="AV6" s="188">
        <f t="shared" ref="AV6:AV9" si="12">L6+O6+R6+U6+X6++AA6+AD6+AG6+AJ6+AM6+AP6+AS6</f>
        <v>4</v>
      </c>
      <c r="AW6" s="189">
        <f t="shared" ref="AW6:AW9" si="13">M6+P6+S6+V6+Y6+AB6+AE6+AH6+AK6+AN6+AQ6+AT6</f>
        <v>0</v>
      </c>
      <c r="AX6" s="206">
        <f t="shared" ref="AX6:AX9" si="14">AW6/AV6</f>
        <v>0</v>
      </c>
      <c r="AY6" s="193">
        <f>IFERROR(AX6*K6,"")</f>
        <v>0</v>
      </c>
    </row>
    <row r="7" spans="2:51" ht="298.5" customHeight="1" x14ac:dyDescent="0.2">
      <c r="B7" s="297"/>
      <c r="C7" s="88" t="s">
        <v>163</v>
      </c>
      <c r="D7" s="79" t="s">
        <v>164</v>
      </c>
      <c r="E7" s="79" t="s">
        <v>165</v>
      </c>
      <c r="F7" s="79" t="s">
        <v>115</v>
      </c>
      <c r="G7" s="39" t="s">
        <v>126</v>
      </c>
      <c r="H7" s="39" t="s">
        <v>166</v>
      </c>
      <c r="I7" s="40">
        <v>45659</v>
      </c>
      <c r="J7" s="40">
        <v>46022</v>
      </c>
      <c r="K7" s="29">
        <f>PTEP!$G$11/PTEP!$D$11</f>
        <v>1.4705882352941176E-2</v>
      </c>
      <c r="L7" s="16">
        <v>0</v>
      </c>
      <c r="M7" s="16">
        <v>0</v>
      </c>
      <c r="N7" s="83" t="e">
        <f t="shared" si="0"/>
        <v>#DIV/0!</v>
      </c>
      <c r="O7" s="16">
        <v>0</v>
      </c>
      <c r="P7" s="16">
        <v>0</v>
      </c>
      <c r="Q7" s="83" t="e">
        <f t="shared" si="1"/>
        <v>#DIV/0!</v>
      </c>
      <c r="R7" s="16">
        <v>1</v>
      </c>
      <c r="S7" s="16">
        <v>0</v>
      </c>
      <c r="T7" s="83">
        <f t="shared" si="2"/>
        <v>0</v>
      </c>
      <c r="U7" s="30">
        <v>0</v>
      </c>
      <c r="V7" s="30">
        <v>0</v>
      </c>
      <c r="W7" s="31" t="e">
        <f t="shared" si="3"/>
        <v>#DIV/0!</v>
      </c>
      <c r="X7" s="30">
        <v>0</v>
      </c>
      <c r="Y7" s="30">
        <v>0</v>
      </c>
      <c r="Z7" s="31" t="e">
        <f t="shared" si="4"/>
        <v>#DIV/0!</v>
      </c>
      <c r="AA7" s="30">
        <v>1</v>
      </c>
      <c r="AB7" s="30">
        <v>0</v>
      </c>
      <c r="AC7" s="31">
        <f t="shared" si="5"/>
        <v>0</v>
      </c>
      <c r="AD7" s="30">
        <v>0</v>
      </c>
      <c r="AE7" s="30">
        <v>0</v>
      </c>
      <c r="AF7" s="31" t="e">
        <f t="shared" si="6"/>
        <v>#DIV/0!</v>
      </c>
      <c r="AG7" s="30">
        <v>1</v>
      </c>
      <c r="AH7" s="30">
        <v>0</v>
      </c>
      <c r="AI7" s="31">
        <f t="shared" si="7"/>
        <v>0</v>
      </c>
      <c r="AJ7" s="30">
        <v>0</v>
      </c>
      <c r="AK7" s="30">
        <v>0</v>
      </c>
      <c r="AL7" s="31" t="e">
        <f t="shared" si="8"/>
        <v>#DIV/0!</v>
      </c>
      <c r="AM7" s="30">
        <v>0</v>
      </c>
      <c r="AN7" s="30">
        <v>0</v>
      </c>
      <c r="AO7" s="31" t="e">
        <f t="shared" si="9"/>
        <v>#DIV/0!</v>
      </c>
      <c r="AP7" s="30">
        <v>1</v>
      </c>
      <c r="AQ7" s="30">
        <v>0</v>
      </c>
      <c r="AR7" s="31">
        <f t="shared" si="10"/>
        <v>0</v>
      </c>
      <c r="AS7" s="30">
        <v>0</v>
      </c>
      <c r="AT7" s="30">
        <v>0</v>
      </c>
      <c r="AU7" s="31" t="e">
        <f t="shared" si="11"/>
        <v>#DIV/0!</v>
      </c>
      <c r="AV7" s="188">
        <f t="shared" si="12"/>
        <v>4</v>
      </c>
      <c r="AW7" s="189">
        <f t="shared" si="13"/>
        <v>0</v>
      </c>
      <c r="AX7" s="206">
        <f t="shared" si="14"/>
        <v>0</v>
      </c>
      <c r="AY7" s="193">
        <f>IFERROR(AX7*K7,"")</f>
        <v>0</v>
      </c>
    </row>
    <row r="8" spans="2:51" ht="297" customHeight="1" x14ac:dyDescent="0.2">
      <c r="B8" s="297" t="s">
        <v>167</v>
      </c>
      <c r="C8" s="88" t="s">
        <v>168</v>
      </c>
      <c r="D8" s="78" t="s">
        <v>376</v>
      </c>
      <c r="E8" s="79" t="s">
        <v>169</v>
      </c>
      <c r="F8" s="79" t="s">
        <v>81</v>
      </c>
      <c r="G8" s="39" t="s">
        <v>126</v>
      </c>
      <c r="H8" s="80" t="s">
        <v>170</v>
      </c>
      <c r="I8" s="40">
        <v>45689</v>
      </c>
      <c r="J8" s="40" t="s">
        <v>377</v>
      </c>
      <c r="K8" s="29">
        <f>PTEP!$G$11/PTEP!$D$11</f>
        <v>1.4705882352941176E-2</v>
      </c>
      <c r="L8" s="16">
        <v>0</v>
      </c>
      <c r="M8" s="16">
        <v>0</v>
      </c>
      <c r="N8" s="83" t="e">
        <f t="shared" si="0"/>
        <v>#DIV/0!</v>
      </c>
      <c r="O8" s="16">
        <v>0</v>
      </c>
      <c r="P8" s="16">
        <v>0</v>
      </c>
      <c r="Q8" s="83" t="e">
        <f t="shared" si="1"/>
        <v>#DIV/0!</v>
      </c>
      <c r="R8" s="16">
        <v>0</v>
      </c>
      <c r="S8" s="16">
        <v>0</v>
      </c>
      <c r="T8" s="83" t="e">
        <f t="shared" si="2"/>
        <v>#DIV/0!</v>
      </c>
      <c r="U8" s="30">
        <v>0</v>
      </c>
      <c r="V8" s="30">
        <v>0</v>
      </c>
      <c r="W8" s="31" t="e">
        <f t="shared" si="3"/>
        <v>#DIV/0!</v>
      </c>
      <c r="X8" s="30">
        <v>0.5</v>
      </c>
      <c r="Y8" s="30">
        <v>0</v>
      </c>
      <c r="Z8" s="31">
        <f t="shared" si="4"/>
        <v>0</v>
      </c>
      <c r="AA8" s="30">
        <v>0</v>
      </c>
      <c r="AB8" s="30">
        <v>0</v>
      </c>
      <c r="AC8" s="31" t="e">
        <f t="shared" si="5"/>
        <v>#DIV/0!</v>
      </c>
      <c r="AD8" s="30">
        <v>0</v>
      </c>
      <c r="AE8" s="30">
        <v>0</v>
      </c>
      <c r="AF8" s="31" t="e">
        <f t="shared" si="6"/>
        <v>#DIV/0!</v>
      </c>
      <c r="AG8" s="30">
        <v>0</v>
      </c>
      <c r="AH8" s="30">
        <v>0</v>
      </c>
      <c r="AI8" s="31" t="e">
        <f t="shared" si="7"/>
        <v>#DIV/0!</v>
      </c>
      <c r="AJ8" s="30">
        <v>0.5</v>
      </c>
      <c r="AK8" s="30">
        <v>0</v>
      </c>
      <c r="AL8" s="31">
        <f t="shared" si="8"/>
        <v>0</v>
      </c>
      <c r="AM8" s="30">
        <v>0</v>
      </c>
      <c r="AN8" s="30">
        <v>0</v>
      </c>
      <c r="AO8" s="31" t="e">
        <f t="shared" si="9"/>
        <v>#DIV/0!</v>
      </c>
      <c r="AP8" s="30">
        <v>0</v>
      </c>
      <c r="AQ8" s="30">
        <v>0</v>
      </c>
      <c r="AR8" s="31" t="e">
        <f t="shared" si="10"/>
        <v>#DIV/0!</v>
      </c>
      <c r="AS8" s="30">
        <v>0</v>
      </c>
      <c r="AT8" s="30">
        <v>0</v>
      </c>
      <c r="AU8" s="31" t="e">
        <f t="shared" si="11"/>
        <v>#DIV/0!</v>
      </c>
      <c r="AV8" s="188">
        <f t="shared" si="12"/>
        <v>1</v>
      </c>
      <c r="AW8" s="189">
        <f t="shared" si="13"/>
        <v>0</v>
      </c>
      <c r="AX8" s="206">
        <f t="shared" si="14"/>
        <v>0</v>
      </c>
      <c r="AY8" s="193">
        <f>IFERROR(AX8*K8,"")</f>
        <v>0</v>
      </c>
    </row>
    <row r="9" spans="2:51" ht="378.75" customHeight="1" x14ac:dyDescent="0.2">
      <c r="B9" s="297"/>
      <c r="C9" s="30" t="s">
        <v>171</v>
      </c>
      <c r="D9" s="82" t="s">
        <v>172</v>
      </c>
      <c r="E9" s="82" t="s">
        <v>173</v>
      </c>
      <c r="F9" s="82" t="s">
        <v>174</v>
      </c>
      <c r="G9" s="39" t="s">
        <v>126</v>
      </c>
      <c r="H9" s="80" t="s">
        <v>175</v>
      </c>
      <c r="I9" s="40">
        <v>45659</v>
      </c>
      <c r="J9" s="40">
        <v>46022</v>
      </c>
      <c r="K9" s="29">
        <f>PTEP!$G$11/PTEP!$D$11</f>
        <v>1.4705882352941176E-2</v>
      </c>
      <c r="L9" s="16">
        <v>0</v>
      </c>
      <c r="M9" s="16">
        <v>0</v>
      </c>
      <c r="N9" s="83" t="e">
        <f t="shared" si="0"/>
        <v>#DIV/0!</v>
      </c>
      <c r="O9" s="16">
        <v>1</v>
      </c>
      <c r="P9" s="16">
        <v>0</v>
      </c>
      <c r="Q9" s="83">
        <f t="shared" si="1"/>
        <v>0</v>
      </c>
      <c r="R9" s="16">
        <v>0</v>
      </c>
      <c r="S9" s="16">
        <v>0</v>
      </c>
      <c r="T9" s="83" t="e">
        <f t="shared" si="2"/>
        <v>#DIV/0!</v>
      </c>
      <c r="U9" s="30">
        <v>1</v>
      </c>
      <c r="V9" s="30">
        <v>0</v>
      </c>
      <c r="W9" s="31">
        <f t="shared" si="3"/>
        <v>0</v>
      </c>
      <c r="X9" s="30">
        <v>0</v>
      </c>
      <c r="Y9" s="30">
        <v>0</v>
      </c>
      <c r="Z9" s="31" t="e">
        <f t="shared" si="4"/>
        <v>#DIV/0!</v>
      </c>
      <c r="AA9" s="30">
        <v>0</v>
      </c>
      <c r="AB9" s="30">
        <v>0</v>
      </c>
      <c r="AC9" s="31" t="e">
        <f t="shared" si="5"/>
        <v>#DIV/0!</v>
      </c>
      <c r="AD9" s="30">
        <v>0</v>
      </c>
      <c r="AE9" s="30">
        <v>0</v>
      </c>
      <c r="AF9" s="31" t="e">
        <f t="shared" si="6"/>
        <v>#DIV/0!</v>
      </c>
      <c r="AG9" s="30">
        <v>0</v>
      </c>
      <c r="AH9" s="30">
        <v>0</v>
      </c>
      <c r="AI9" s="31" t="e">
        <f t="shared" si="7"/>
        <v>#DIV/0!</v>
      </c>
      <c r="AJ9" s="30">
        <v>0</v>
      </c>
      <c r="AK9" s="30">
        <v>0</v>
      </c>
      <c r="AL9" s="31" t="e">
        <f t="shared" si="8"/>
        <v>#DIV/0!</v>
      </c>
      <c r="AM9" s="30">
        <v>0</v>
      </c>
      <c r="AN9" s="30">
        <v>0</v>
      </c>
      <c r="AO9" s="31" t="e">
        <f t="shared" si="9"/>
        <v>#DIV/0!</v>
      </c>
      <c r="AP9" s="30">
        <v>0</v>
      </c>
      <c r="AQ9" s="30">
        <v>0</v>
      </c>
      <c r="AR9" s="31" t="e">
        <f t="shared" si="10"/>
        <v>#DIV/0!</v>
      </c>
      <c r="AS9" s="30">
        <v>0</v>
      </c>
      <c r="AT9" s="30">
        <v>0</v>
      </c>
      <c r="AU9" s="31" t="e">
        <f t="shared" si="11"/>
        <v>#DIV/0!</v>
      </c>
      <c r="AV9" s="188">
        <f t="shared" si="12"/>
        <v>2</v>
      </c>
      <c r="AW9" s="189">
        <f t="shared" si="13"/>
        <v>0</v>
      </c>
      <c r="AX9" s="206">
        <f t="shared" si="14"/>
        <v>0</v>
      </c>
      <c r="AY9" s="193">
        <f>IFERROR(AX9*K9,"")</f>
        <v>0</v>
      </c>
    </row>
    <row r="10" spans="2:51" ht="19.5" customHeight="1" x14ac:dyDescent="0.2">
      <c r="D10" s="115" t="s">
        <v>149</v>
      </c>
    </row>
    <row r="11" spans="2:51" ht="18" customHeight="1" x14ac:dyDescent="0.2">
      <c r="D11" s="116"/>
    </row>
  </sheetData>
  <autoFilter ref="B4:AY10" xr:uid="{00000000-0001-0000-0300-000000000000}"/>
  <mergeCells count="18">
    <mergeCell ref="C1:K1"/>
    <mergeCell ref="B3:K3"/>
    <mergeCell ref="L2:N3"/>
    <mergeCell ref="O2:Q3"/>
    <mergeCell ref="R2:T3"/>
    <mergeCell ref="B5:B7"/>
    <mergeCell ref="B8:B9"/>
    <mergeCell ref="AV2:AW3"/>
    <mergeCell ref="AX2:AY2"/>
    <mergeCell ref="AS2:AU3"/>
    <mergeCell ref="U2:W3"/>
    <mergeCell ref="X2:Z3"/>
    <mergeCell ref="AA2:AC3"/>
    <mergeCell ref="AD2:AF3"/>
    <mergeCell ref="AG2:AI3"/>
    <mergeCell ref="AJ2:AL3"/>
    <mergeCell ref="AM2:AO3"/>
    <mergeCell ref="AP2:AR3"/>
  </mergeCells>
  <conditionalFormatting sqref="L5:M9">
    <cfRule type="cellIs" dxfId="164" priority="70" operator="between">
      <formula>1</formula>
      <formula>5</formula>
    </cfRule>
  </conditionalFormatting>
  <conditionalFormatting sqref="M5:M9">
    <cfRule type="cellIs" dxfId="163" priority="69" operator="between">
      <formula>1</formula>
      <formula>5</formula>
    </cfRule>
  </conditionalFormatting>
  <conditionalFormatting sqref="O5">
    <cfRule type="cellIs" dxfId="162" priority="28" operator="between">
      <formula>0.1</formula>
      <formula>5</formula>
    </cfRule>
  </conditionalFormatting>
  <conditionalFormatting sqref="O5:P9">
    <cfRule type="cellIs" dxfId="161" priority="68" operator="between">
      <formula>1</formula>
      <formula>5</formula>
    </cfRule>
  </conditionalFormatting>
  <conditionalFormatting sqref="P5">
    <cfRule type="cellIs" dxfId="160" priority="25" operator="between">
      <formula>0.1</formula>
      <formula>5</formula>
    </cfRule>
  </conditionalFormatting>
  <conditionalFormatting sqref="P5:P9">
    <cfRule type="cellIs" dxfId="159" priority="67" operator="between">
      <formula>1</formula>
      <formula>5</formula>
    </cfRule>
  </conditionalFormatting>
  <conditionalFormatting sqref="R5:S9">
    <cfRule type="cellIs" dxfId="158" priority="66" operator="between">
      <formula>1</formula>
      <formula>5</formula>
    </cfRule>
  </conditionalFormatting>
  <conditionalFormatting sqref="S5:S9">
    <cfRule type="cellIs" dxfId="157" priority="65" operator="between">
      <formula>1</formula>
      <formula>5</formula>
    </cfRule>
  </conditionalFormatting>
  <conditionalFormatting sqref="U5:V9">
    <cfRule type="cellIs" dxfId="156" priority="46" operator="between">
      <formula>1</formula>
      <formula>5</formula>
    </cfRule>
  </conditionalFormatting>
  <conditionalFormatting sqref="V5:V9">
    <cfRule type="cellIs" dxfId="155" priority="45" operator="between">
      <formula>1</formula>
      <formula>5</formula>
    </cfRule>
  </conditionalFormatting>
  <conditionalFormatting sqref="X5">
    <cfRule type="cellIs" dxfId="154" priority="7" operator="between">
      <formula>1</formula>
      <formula>5</formula>
    </cfRule>
  </conditionalFormatting>
  <conditionalFormatting sqref="X8">
    <cfRule type="cellIs" dxfId="153" priority="21" operator="between">
      <formula>0.1</formula>
      <formula>5</formula>
    </cfRule>
  </conditionalFormatting>
  <conditionalFormatting sqref="X5:Y9">
    <cfRule type="cellIs" dxfId="152" priority="19" operator="between">
      <formula>1</formula>
      <formula>5</formula>
    </cfRule>
  </conditionalFormatting>
  <conditionalFormatting sqref="Y5:Y9">
    <cfRule type="cellIs" dxfId="151" priority="18" operator="between">
      <formula>1</formula>
      <formula>5</formula>
    </cfRule>
  </conditionalFormatting>
  <conditionalFormatting sqref="Y8">
    <cfRule type="cellIs" dxfId="150" priority="17" operator="between">
      <formula>0.1</formula>
      <formula>5</formula>
    </cfRule>
  </conditionalFormatting>
  <conditionalFormatting sqref="AA5:AA6">
    <cfRule type="cellIs" dxfId="149" priority="26" operator="between">
      <formula>0.1</formula>
      <formula>5</formula>
    </cfRule>
  </conditionalFormatting>
  <conditionalFormatting sqref="AA5:AB9">
    <cfRule type="cellIs" dxfId="148" priority="24" operator="between">
      <formula>1</formula>
      <formula>5</formula>
    </cfRule>
  </conditionalFormatting>
  <conditionalFormatting sqref="AB5:AB6">
    <cfRule type="cellIs" dxfId="147" priority="22" operator="between">
      <formula>0.1</formula>
      <formula>5</formula>
    </cfRule>
  </conditionalFormatting>
  <conditionalFormatting sqref="AB5:AB9">
    <cfRule type="cellIs" dxfId="146" priority="23" operator="between">
      <formula>1</formula>
      <formula>5</formula>
    </cfRule>
  </conditionalFormatting>
  <conditionalFormatting sqref="AD5:AE9">
    <cfRule type="cellIs" dxfId="145" priority="6" operator="between">
      <formula>1</formula>
      <formula>5</formula>
    </cfRule>
  </conditionalFormatting>
  <conditionalFormatting sqref="AE5">
    <cfRule type="cellIs" dxfId="144" priority="4" operator="between">
      <formula>0.1</formula>
      <formula>5</formula>
    </cfRule>
  </conditionalFormatting>
  <conditionalFormatting sqref="AE5:AE9">
    <cfRule type="cellIs" dxfId="143" priority="5" operator="between">
      <formula>1</formula>
      <formula>5</formula>
    </cfRule>
  </conditionalFormatting>
  <conditionalFormatting sqref="AG5:AH9">
    <cfRule type="cellIs" dxfId="142" priority="38" operator="between">
      <formula>1</formula>
      <formula>5</formula>
    </cfRule>
  </conditionalFormatting>
  <conditionalFormatting sqref="AH5:AH9">
    <cfRule type="cellIs" dxfId="141" priority="37" operator="between">
      <formula>1</formula>
      <formula>5</formula>
    </cfRule>
  </conditionalFormatting>
  <conditionalFormatting sqref="AJ8">
    <cfRule type="cellIs" dxfId="140" priority="12" operator="between">
      <formula>0.1</formula>
      <formula>5</formula>
    </cfRule>
  </conditionalFormatting>
  <conditionalFormatting sqref="AJ5:AK9">
    <cfRule type="cellIs" dxfId="139" priority="3" operator="between">
      <formula>1</formula>
      <formula>5</formula>
    </cfRule>
  </conditionalFormatting>
  <conditionalFormatting sqref="AK5:AK9">
    <cfRule type="cellIs" dxfId="138" priority="2" operator="between">
      <formula>1</formula>
      <formula>5</formula>
    </cfRule>
  </conditionalFormatting>
  <conditionalFormatting sqref="AK8">
    <cfRule type="cellIs" dxfId="137" priority="1" operator="between">
      <formula>0.1</formula>
      <formula>5</formula>
    </cfRule>
  </conditionalFormatting>
  <conditionalFormatting sqref="AM5:AN9">
    <cfRule type="cellIs" dxfId="136" priority="34" operator="between">
      <formula>1</formula>
      <formula>5</formula>
    </cfRule>
  </conditionalFormatting>
  <conditionalFormatting sqref="AN5:AN9">
    <cfRule type="cellIs" dxfId="135" priority="33" operator="between">
      <formula>1</formula>
      <formula>5</formula>
    </cfRule>
  </conditionalFormatting>
  <conditionalFormatting sqref="AP5:AQ9">
    <cfRule type="cellIs" dxfId="134" priority="32" operator="between">
      <formula>1</formula>
      <formula>5</formula>
    </cfRule>
  </conditionalFormatting>
  <conditionalFormatting sqref="AQ5:AQ9">
    <cfRule type="cellIs" dxfId="133" priority="31" operator="between">
      <formula>1</formula>
      <formula>5</formula>
    </cfRule>
  </conditionalFormatting>
  <conditionalFormatting sqref="AS5:AT9">
    <cfRule type="cellIs" dxfId="132" priority="30" operator="between">
      <formula>1</formula>
      <formula>5</formula>
    </cfRule>
  </conditionalFormatting>
  <conditionalFormatting sqref="AT5:AT9">
    <cfRule type="cellIs" dxfId="131" priority="29" operator="between">
      <formula>1</formula>
      <formula>5</formula>
    </cfRule>
  </conditionalFormatting>
  <pageMargins left="0.70866141732283472" right="0.70866141732283472" top="0.74803149606299213" bottom="0.74803149606299213" header="0.31496062992125984" footer="0.31496062992125984"/>
  <pageSetup paperSize="9" scale="11" orientation="portrait" r:id="rId1"/>
  <headerFooter>
    <oddFooter>&amp;R&amp;G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AY45"/>
  <sheetViews>
    <sheetView showGridLines="0" view="pageBreakPreview" zoomScale="60" zoomScaleNormal="350" workbookViewId="0">
      <selection activeCell="B5" sqref="B5:B24"/>
    </sheetView>
  </sheetViews>
  <sheetFormatPr baseColWidth="10" defaultColWidth="11.42578125" defaultRowHeight="15" outlineLevelCol="1" x14ac:dyDescent="0.25"/>
  <cols>
    <col min="1" max="1" width="6.85546875" style="173" customWidth="1"/>
    <col min="2" max="2" width="28.7109375" style="198" customWidth="1"/>
    <col min="3" max="3" width="7.42578125" style="197" customWidth="1"/>
    <col min="4" max="4" width="54.28515625" style="192" customWidth="1"/>
    <col min="5" max="5" width="39.7109375" style="192" customWidth="1"/>
    <col min="6" max="6" width="22.42578125" style="175" customWidth="1"/>
    <col min="7" max="7" width="21.28515625" style="192" customWidth="1"/>
    <col min="8" max="8" width="29" style="173" customWidth="1"/>
    <col min="9" max="10" width="18.28515625" style="173" customWidth="1"/>
    <col min="11" max="11" width="18.28515625" style="173" customWidth="1" outlineLevel="1"/>
    <col min="12" max="12" width="14" style="1" customWidth="1" outlineLevel="1"/>
    <col min="13" max="20" width="11.42578125" style="1" customWidth="1" outlineLevel="1"/>
    <col min="21" max="29" width="11.42578125" style="20" customWidth="1"/>
    <col min="30" max="49" width="11.42578125" style="20" customWidth="1" outlineLevel="1"/>
    <col min="50" max="51" width="11.42578125" style="20" customWidth="1"/>
    <col min="52" max="16384" width="11.42578125" style="173"/>
  </cols>
  <sheetData>
    <row r="1" spans="1:51" s="20" customFormat="1" ht="117" customHeight="1" thickBot="1" x14ac:dyDescent="0.25">
      <c r="B1" s="65"/>
      <c r="C1" s="304" t="s">
        <v>176</v>
      </c>
      <c r="D1" s="305"/>
      <c r="E1" s="305"/>
      <c r="F1" s="305"/>
      <c r="G1" s="305"/>
      <c r="H1" s="305"/>
      <c r="I1" s="305"/>
      <c r="J1" s="305"/>
      <c r="K1" s="172" t="s">
        <v>384</v>
      </c>
      <c r="L1" s="1"/>
      <c r="M1" s="1"/>
      <c r="N1" s="1"/>
      <c r="O1" s="1"/>
      <c r="P1" s="1"/>
      <c r="Q1" s="1"/>
      <c r="R1" s="1"/>
      <c r="S1" s="1"/>
      <c r="T1" s="1"/>
    </row>
    <row r="2" spans="1:51" ht="30.75" customHeight="1" thickBot="1" x14ac:dyDescent="0.3">
      <c r="B2" s="174"/>
      <c r="C2" s="174"/>
      <c r="D2" s="174"/>
      <c r="E2" s="175"/>
      <c r="G2" s="175"/>
      <c r="H2" s="174"/>
      <c r="I2" s="174"/>
      <c r="J2" s="174"/>
      <c r="K2" s="174"/>
      <c r="L2" s="303" t="s">
        <v>56</v>
      </c>
      <c r="M2" s="303"/>
      <c r="N2" s="303"/>
      <c r="O2" s="303" t="s">
        <v>57</v>
      </c>
      <c r="P2" s="303"/>
      <c r="Q2" s="303"/>
      <c r="R2" s="303" t="s">
        <v>58</v>
      </c>
      <c r="S2" s="303"/>
      <c r="T2" s="303"/>
      <c r="U2" s="301" t="s">
        <v>59</v>
      </c>
      <c r="V2" s="301"/>
      <c r="W2" s="301"/>
      <c r="X2" s="301" t="s">
        <v>60</v>
      </c>
      <c r="Y2" s="301"/>
      <c r="Z2" s="301"/>
      <c r="AA2" s="301" t="s">
        <v>61</v>
      </c>
      <c r="AB2" s="301"/>
      <c r="AC2" s="301"/>
      <c r="AD2" s="301" t="s">
        <v>62</v>
      </c>
      <c r="AE2" s="301"/>
      <c r="AF2" s="301"/>
      <c r="AG2" s="301" t="s">
        <v>63</v>
      </c>
      <c r="AH2" s="301"/>
      <c r="AI2" s="301"/>
      <c r="AJ2" s="301" t="s">
        <v>64</v>
      </c>
      <c r="AK2" s="301"/>
      <c r="AL2" s="301"/>
      <c r="AM2" s="301" t="s">
        <v>65</v>
      </c>
      <c r="AN2" s="301"/>
      <c r="AO2" s="301"/>
      <c r="AP2" s="301" t="s">
        <v>66</v>
      </c>
      <c r="AQ2" s="301"/>
      <c r="AR2" s="301"/>
      <c r="AS2" s="301" t="s">
        <v>67</v>
      </c>
      <c r="AT2" s="301"/>
      <c r="AU2" s="301"/>
      <c r="AV2" s="301" t="s">
        <v>68</v>
      </c>
      <c r="AW2" s="301"/>
      <c r="AX2" s="300" t="s">
        <v>69</v>
      </c>
      <c r="AY2" s="300"/>
    </row>
    <row r="3" spans="1:51" ht="60" customHeight="1" thickBot="1" x14ac:dyDescent="0.3">
      <c r="A3" s="173" t="s">
        <v>177</v>
      </c>
      <c r="B3" s="306" t="s">
        <v>178</v>
      </c>
      <c r="C3" s="307"/>
      <c r="D3" s="307"/>
      <c r="E3" s="307"/>
      <c r="F3" s="307"/>
      <c r="G3" s="307"/>
      <c r="H3" s="307"/>
      <c r="I3" s="307"/>
      <c r="J3" s="307"/>
      <c r="K3" s="308"/>
      <c r="L3" s="303"/>
      <c r="M3" s="303"/>
      <c r="N3" s="303"/>
      <c r="O3" s="303"/>
      <c r="P3" s="303"/>
      <c r="Q3" s="303"/>
      <c r="R3" s="303"/>
      <c r="S3" s="303"/>
      <c r="T3" s="303"/>
      <c r="U3" s="301"/>
      <c r="V3" s="301"/>
      <c r="W3" s="301"/>
      <c r="X3" s="301"/>
      <c r="Y3" s="301"/>
      <c r="Z3" s="301"/>
      <c r="AA3" s="301"/>
      <c r="AB3" s="301"/>
      <c r="AC3" s="301"/>
      <c r="AD3" s="301"/>
      <c r="AE3" s="301"/>
      <c r="AF3" s="301"/>
      <c r="AG3" s="301"/>
      <c r="AH3" s="301"/>
      <c r="AI3" s="301"/>
      <c r="AJ3" s="301"/>
      <c r="AK3" s="301"/>
      <c r="AL3" s="301"/>
      <c r="AM3" s="301"/>
      <c r="AN3" s="301"/>
      <c r="AO3" s="301"/>
      <c r="AP3" s="301"/>
      <c r="AQ3" s="301"/>
      <c r="AR3" s="301"/>
      <c r="AS3" s="301"/>
      <c r="AT3" s="301"/>
      <c r="AU3" s="301"/>
      <c r="AV3" s="301"/>
      <c r="AW3" s="301"/>
      <c r="AX3" s="177"/>
      <c r="AY3" s="178"/>
    </row>
    <row r="4" spans="1:51" ht="39" customHeight="1" thickBot="1" x14ac:dyDescent="0.3">
      <c r="B4" s="46" t="s">
        <v>71</v>
      </c>
      <c r="C4" s="66" t="s">
        <v>72</v>
      </c>
      <c r="D4" s="46" t="s">
        <v>31</v>
      </c>
      <c r="E4" s="67" t="s">
        <v>33</v>
      </c>
      <c r="F4" s="48" t="s">
        <v>153</v>
      </c>
      <c r="G4" s="48" t="s">
        <v>43</v>
      </c>
      <c r="H4" s="49" t="s">
        <v>41</v>
      </c>
      <c r="I4" s="49" t="s">
        <v>37</v>
      </c>
      <c r="J4" s="49" t="s">
        <v>39</v>
      </c>
      <c r="K4" s="68" t="s">
        <v>9</v>
      </c>
      <c r="L4" s="179" t="s">
        <v>74</v>
      </c>
      <c r="M4" s="180" t="s">
        <v>75</v>
      </c>
      <c r="N4" s="181" t="s">
        <v>76</v>
      </c>
      <c r="O4" s="179" t="s">
        <v>74</v>
      </c>
      <c r="P4" s="180" t="s">
        <v>75</v>
      </c>
      <c r="Q4" s="181" t="s">
        <v>76</v>
      </c>
      <c r="R4" s="179" t="s">
        <v>74</v>
      </c>
      <c r="S4" s="180" t="s">
        <v>75</v>
      </c>
      <c r="T4" s="181" t="s">
        <v>76</v>
      </c>
      <c r="U4" s="182" t="s">
        <v>74</v>
      </c>
      <c r="V4" s="183" t="s">
        <v>75</v>
      </c>
      <c r="W4" s="184" t="s">
        <v>76</v>
      </c>
      <c r="X4" s="182" t="s">
        <v>74</v>
      </c>
      <c r="Y4" s="183" t="s">
        <v>75</v>
      </c>
      <c r="Z4" s="184" t="s">
        <v>76</v>
      </c>
      <c r="AA4" s="182" t="s">
        <v>74</v>
      </c>
      <c r="AB4" s="183" t="s">
        <v>75</v>
      </c>
      <c r="AC4" s="184" t="s">
        <v>76</v>
      </c>
      <c r="AD4" s="182" t="s">
        <v>74</v>
      </c>
      <c r="AE4" s="183" t="s">
        <v>75</v>
      </c>
      <c r="AF4" s="184" t="s">
        <v>76</v>
      </c>
      <c r="AG4" s="182" t="s">
        <v>74</v>
      </c>
      <c r="AH4" s="183" t="s">
        <v>75</v>
      </c>
      <c r="AI4" s="184" t="s">
        <v>76</v>
      </c>
      <c r="AJ4" s="182" t="s">
        <v>74</v>
      </c>
      <c r="AK4" s="183" t="s">
        <v>75</v>
      </c>
      <c r="AL4" s="184" t="s">
        <v>76</v>
      </c>
      <c r="AM4" s="182" t="s">
        <v>74</v>
      </c>
      <c r="AN4" s="183" t="s">
        <v>75</v>
      </c>
      <c r="AO4" s="184" t="s">
        <v>76</v>
      </c>
      <c r="AP4" s="182" t="s">
        <v>74</v>
      </c>
      <c r="AQ4" s="183" t="s">
        <v>75</v>
      </c>
      <c r="AR4" s="184" t="s">
        <v>76</v>
      </c>
      <c r="AS4" s="182" t="s">
        <v>74</v>
      </c>
      <c r="AT4" s="183" t="s">
        <v>75</v>
      </c>
      <c r="AU4" s="184" t="s">
        <v>76</v>
      </c>
      <c r="AV4" s="182" t="s">
        <v>74</v>
      </c>
      <c r="AW4" s="185" t="s">
        <v>75</v>
      </c>
      <c r="AX4" s="186" t="s">
        <v>76</v>
      </c>
      <c r="AY4" s="187">
        <f>SUM(AY5:AY40)</f>
        <v>0</v>
      </c>
    </row>
    <row r="5" spans="1:51" ht="207" customHeight="1" x14ac:dyDescent="0.25">
      <c r="B5" s="310" t="s">
        <v>179</v>
      </c>
      <c r="C5" s="117" t="s">
        <v>180</v>
      </c>
      <c r="D5" s="56" t="s">
        <v>181</v>
      </c>
      <c r="E5" s="50" t="s">
        <v>182</v>
      </c>
      <c r="F5" s="50" t="s">
        <v>81</v>
      </c>
      <c r="G5" s="118" t="s">
        <v>82</v>
      </c>
      <c r="H5" s="119" t="s">
        <v>183</v>
      </c>
      <c r="I5" s="120">
        <v>45659</v>
      </c>
      <c r="J5" s="121">
        <v>46022</v>
      </c>
      <c r="K5" s="29">
        <f>PTEP!$G$12/PTEP!$D$12</f>
        <v>1.4705882352941176E-2</v>
      </c>
      <c r="L5" s="16">
        <v>2</v>
      </c>
      <c r="M5" s="16">
        <v>0</v>
      </c>
      <c r="N5" s="83">
        <f>+M5/L5</f>
        <v>0</v>
      </c>
      <c r="O5" s="16">
        <v>1</v>
      </c>
      <c r="P5" s="16">
        <v>0</v>
      </c>
      <c r="Q5" s="83">
        <f>+P5/O5</f>
        <v>0</v>
      </c>
      <c r="R5" s="16">
        <v>0</v>
      </c>
      <c r="S5" s="16">
        <v>0</v>
      </c>
      <c r="T5" s="83" t="e">
        <f>+S5/R5</f>
        <v>#DIV/0!</v>
      </c>
      <c r="U5" s="30">
        <v>1</v>
      </c>
      <c r="V5" s="30">
        <v>0</v>
      </c>
      <c r="W5" s="31">
        <f>+V5/U5</f>
        <v>0</v>
      </c>
      <c r="X5" s="30">
        <v>1</v>
      </c>
      <c r="Y5" s="30">
        <v>0</v>
      </c>
      <c r="Z5" s="31">
        <f>+Y5/X5</f>
        <v>0</v>
      </c>
      <c r="AA5" s="30">
        <v>1</v>
      </c>
      <c r="AB5" s="30">
        <v>0</v>
      </c>
      <c r="AC5" s="31">
        <f>+AB5/AA5</f>
        <v>0</v>
      </c>
      <c r="AD5" s="30">
        <v>1</v>
      </c>
      <c r="AE5" s="30">
        <v>0</v>
      </c>
      <c r="AF5" s="31">
        <f>+AE5/AD5</f>
        <v>0</v>
      </c>
      <c r="AG5" s="30">
        <v>1</v>
      </c>
      <c r="AH5" s="30">
        <v>0</v>
      </c>
      <c r="AI5" s="31">
        <f>+AH5/AG5</f>
        <v>0</v>
      </c>
      <c r="AJ5" s="30">
        <v>1</v>
      </c>
      <c r="AK5" s="30">
        <v>0</v>
      </c>
      <c r="AL5" s="31">
        <f>+AK5/AJ5</f>
        <v>0</v>
      </c>
      <c r="AM5" s="30">
        <v>1</v>
      </c>
      <c r="AN5" s="30">
        <v>0</v>
      </c>
      <c r="AO5" s="31">
        <f>+AN5/AM5</f>
        <v>0</v>
      </c>
      <c r="AP5" s="30">
        <v>1</v>
      </c>
      <c r="AQ5" s="30">
        <v>0</v>
      </c>
      <c r="AR5" s="31">
        <f>+AQ5/AP5</f>
        <v>0</v>
      </c>
      <c r="AS5" s="30">
        <v>1</v>
      </c>
      <c r="AT5" s="30">
        <v>0</v>
      </c>
      <c r="AU5" s="31">
        <f>+AT5/AS5</f>
        <v>0</v>
      </c>
      <c r="AV5" s="188">
        <f>L5+O5+R5+U5+X5++AA5+AD5+AG5+AJ5+AM5+AP5+AS5</f>
        <v>12</v>
      </c>
      <c r="AW5" s="189">
        <f>M5+P5+S5+V5+Y5+AB5+AE5+AH5+AK5+AN5+AQ5+AT5</f>
        <v>0</v>
      </c>
      <c r="AX5" s="190">
        <f>AW5/AV5</f>
        <v>0</v>
      </c>
      <c r="AY5" s="191">
        <f t="shared" ref="AY5:AY40" si="0">IFERROR(AX5*K5,"")</f>
        <v>0</v>
      </c>
    </row>
    <row r="6" spans="1:51" ht="202.5" customHeight="1" x14ac:dyDescent="0.25">
      <c r="B6" s="311"/>
      <c r="C6" s="97" t="s">
        <v>184</v>
      </c>
      <c r="D6" s="69" t="s">
        <v>371</v>
      </c>
      <c r="E6" s="70" t="s">
        <v>372</v>
      </c>
      <c r="F6" s="70" t="s">
        <v>81</v>
      </c>
      <c r="G6" s="122" t="s">
        <v>82</v>
      </c>
      <c r="H6" s="123" t="s">
        <v>185</v>
      </c>
      <c r="I6" s="124">
        <v>45691</v>
      </c>
      <c r="J6" s="71" t="s">
        <v>373</v>
      </c>
      <c r="K6" s="29">
        <f>PTEP!$G$12/PTEP!$D$12</f>
        <v>1.4705882352941176E-2</v>
      </c>
      <c r="L6" s="16">
        <v>0</v>
      </c>
      <c r="M6" s="16">
        <v>0</v>
      </c>
      <c r="N6" s="83" t="e">
        <f t="shared" ref="N6:N40" si="1">+M6/L6</f>
        <v>#DIV/0!</v>
      </c>
      <c r="O6" s="16">
        <v>0</v>
      </c>
      <c r="P6" s="16">
        <v>0</v>
      </c>
      <c r="Q6" s="83" t="e">
        <f t="shared" ref="Q6:Q40" si="2">+P6/O6</f>
        <v>#DIV/0!</v>
      </c>
      <c r="R6" s="30">
        <v>0.5</v>
      </c>
      <c r="S6" s="30">
        <v>0</v>
      </c>
      <c r="T6" s="83">
        <f t="shared" ref="T6:T40" si="3">+S6/R6</f>
        <v>0</v>
      </c>
      <c r="U6" s="30">
        <v>0</v>
      </c>
      <c r="V6" s="30">
        <v>0</v>
      </c>
      <c r="W6" s="31" t="e">
        <f t="shared" ref="W6:W40" si="4">+V6/U6</f>
        <v>#DIV/0!</v>
      </c>
      <c r="X6" s="30">
        <v>0</v>
      </c>
      <c r="Y6" s="30">
        <v>0</v>
      </c>
      <c r="Z6" s="31" t="e">
        <f t="shared" ref="Z6:Z40" si="5">+Y6/X6</f>
        <v>#DIV/0!</v>
      </c>
      <c r="AA6" s="30">
        <v>0.5</v>
      </c>
      <c r="AB6" s="30">
        <v>0</v>
      </c>
      <c r="AC6" s="31">
        <f t="shared" ref="AC6:AC40" si="6">+AB6/AA6</f>
        <v>0</v>
      </c>
      <c r="AD6" s="30">
        <v>0</v>
      </c>
      <c r="AE6" s="30">
        <v>0</v>
      </c>
      <c r="AF6" s="31" t="e">
        <f t="shared" ref="AF6:AF40" si="7">+AE6/AD6</f>
        <v>#DIV/0!</v>
      </c>
      <c r="AG6" s="30">
        <v>0</v>
      </c>
      <c r="AH6" s="30">
        <v>0</v>
      </c>
      <c r="AI6" s="31" t="e">
        <f t="shared" ref="AI6:AI40" si="8">+AH6/AG6</f>
        <v>#DIV/0!</v>
      </c>
      <c r="AJ6" s="30">
        <v>0</v>
      </c>
      <c r="AK6" s="30">
        <v>0</v>
      </c>
      <c r="AL6" s="31" t="e">
        <f t="shared" ref="AL6:AL40" si="9">+AK6/AJ6</f>
        <v>#DIV/0!</v>
      </c>
      <c r="AM6" s="30">
        <v>0</v>
      </c>
      <c r="AN6" s="30">
        <v>0</v>
      </c>
      <c r="AO6" s="31" t="e">
        <f t="shared" ref="AO6:AO40" si="10">+AN6/AM6</f>
        <v>#DIV/0!</v>
      </c>
      <c r="AP6" s="30">
        <v>0</v>
      </c>
      <c r="AQ6" s="30">
        <v>0</v>
      </c>
      <c r="AR6" s="31" t="e">
        <f t="shared" ref="AR6:AR40" si="11">+AQ6/AP6</f>
        <v>#DIV/0!</v>
      </c>
      <c r="AS6" s="30">
        <v>0</v>
      </c>
      <c r="AT6" s="30">
        <v>0</v>
      </c>
      <c r="AU6" s="31" t="e">
        <f t="shared" ref="AU6:AU40" si="12">+AT6/AS6</f>
        <v>#DIV/0!</v>
      </c>
      <c r="AV6" s="188">
        <f t="shared" ref="AV6" si="13">L6+O6+R6+U6+X6++AA6+AD6+AG6+AJ6+AM6+AP6+AS6</f>
        <v>1</v>
      </c>
      <c r="AW6" s="189">
        <f t="shared" ref="AW6" si="14">M6+P6+S6+V6+Y6+AB6+AE6+AH6+AK6+AN6+AQ6+AT6</f>
        <v>0</v>
      </c>
      <c r="AX6" s="190">
        <f t="shared" ref="AX6:AX40" si="15">AW6/AV6</f>
        <v>0</v>
      </c>
      <c r="AY6" s="191">
        <f t="shared" si="0"/>
        <v>0</v>
      </c>
    </row>
    <row r="7" spans="1:51" ht="222.75" customHeight="1" x14ac:dyDescent="0.25">
      <c r="B7" s="311"/>
      <c r="C7" s="97" t="s">
        <v>186</v>
      </c>
      <c r="D7" s="54" t="s">
        <v>187</v>
      </c>
      <c r="E7" s="125" t="s">
        <v>188</v>
      </c>
      <c r="F7" s="125" t="s">
        <v>81</v>
      </c>
      <c r="G7" s="122" t="s">
        <v>82</v>
      </c>
      <c r="H7" s="123" t="s">
        <v>189</v>
      </c>
      <c r="I7" s="124">
        <v>45778</v>
      </c>
      <c r="J7" s="71">
        <v>45838</v>
      </c>
      <c r="K7" s="29">
        <f>PTEP!$G$12/PTEP!$D$12</f>
        <v>1.4705882352941176E-2</v>
      </c>
      <c r="L7" s="16">
        <v>0</v>
      </c>
      <c r="M7" s="16">
        <v>0</v>
      </c>
      <c r="N7" s="83" t="e">
        <f t="shared" si="1"/>
        <v>#DIV/0!</v>
      </c>
      <c r="O7" s="16">
        <v>0</v>
      </c>
      <c r="P7" s="16">
        <v>0</v>
      </c>
      <c r="Q7" s="83" t="e">
        <f t="shared" si="2"/>
        <v>#DIV/0!</v>
      </c>
      <c r="R7" s="16">
        <v>0</v>
      </c>
      <c r="S7" s="16">
        <v>0</v>
      </c>
      <c r="T7" s="83" t="e">
        <f t="shared" si="3"/>
        <v>#DIV/0!</v>
      </c>
      <c r="U7" s="30">
        <v>0</v>
      </c>
      <c r="V7" s="30">
        <v>0</v>
      </c>
      <c r="W7" s="31" t="e">
        <f t="shared" si="4"/>
        <v>#DIV/0!</v>
      </c>
      <c r="X7" s="30">
        <v>1</v>
      </c>
      <c r="Y7" s="30">
        <v>0</v>
      </c>
      <c r="Z7" s="31">
        <f t="shared" si="5"/>
        <v>0</v>
      </c>
      <c r="AA7" s="30">
        <v>0</v>
      </c>
      <c r="AB7" s="30">
        <v>0</v>
      </c>
      <c r="AC7" s="31" t="e">
        <f t="shared" si="6"/>
        <v>#DIV/0!</v>
      </c>
      <c r="AD7" s="30">
        <v>0</v>
      </c>
      <c r="AE7" s="30">
        <v>0</v>
      </c>
      <c r="AF7" s="31" t="e">
        <f t="shared" si="7"/>
        <v>#DIV/0!</v>
      </c>
      <c r="AG7" s="30">
        <v>0</v>
      </c>
      <c r="AH7" s="30">
        <v>0</v>
      </c>
      <c r="AI7" s="31" t="e">
        <f t="shared" si="8"/>
        <v>#DIV/0!</v>
      </c>
      <c r="AJ7" s="30">
        <v>0</v>
      </c>
      <c r="AK7" s="30">
        <v>0</v>
      </c>
      <c r="AL7" s="31" t="e">
        <f t="shared" si="9"/>
        <v>#DIV/0!</v>
      </c>
      <c r="AM7" s="30">
        <v>0</v>
      </c>
      <c r="AN7" s="30">
        <v>0</v>
      </c>
      <c r="AO7" s="31" t="e">
        <f t="shared" si="10"/>
        <v>#DIV/0!</v>
      </c>
      <c r="AP7" s="30">
        <v>0</v>
      </c>
      <c r="AQ7" s="30">
        <v>0</v>
      </c>
      <c r="AR7" s="31" t="e">
        <f t="shared" si="11"/>
        <v>#DIV/0!</v>
      </c>
      <c r="AS7" s="30">
        <v>0</v>
      </c>
      <c r="AT7" s="30">
        <v>0</v>
      </c>
      <c r="AU7" s="31" t="e">
        <f t="shared" si="12"/>
        <v>#DIV/0!</v>
      </c>
      <c r="AV7" s="188">
        <f t="shared" ref="AV7:AV40" si="16">L7+O7+R7+U7+X7++AA7+AD7+AG7+AJ7+AM7+AP7+AS7</f>
        <v>1</v>
      </c>
      <c r="AW7" s="189">
        <f t="shared" ref="AW7:AW40" si="17">M7+P7+S7+V7+Y7+AB7+AE7+AH7+AK7+AN7+AQ7+AT7</f>
        <v>0</v>
      </c>
      <c r="AX7" s="190">
        <f t="shared" si="15"/>
        <v>0</v>
      </c>
      <c r="AY7" s="191">
        <f t="shared" si="0"/>
        <v>0</v>
      </c>
    </row>
    <row r="8" spans="1:51" ht="396" customHeight="1" x14ac:dyDescent="0.25">
      <c r="B8" s="311"/>
      <c r="C8" s="97" t="s">
        <v>190</v>
      </c>
      <c r="D8" s="54" t="s">
        <v>191</v>
      </c>
      <c r="E8" s="125" t="s">
        <v>192</v>
      </c>
      <c r="F8" s="125" t="s">
        <v>81</v>
      </c>
      <c r="G8" s="126" t="s">
        <v>82</v>
      </c>
      <c r="H8" s="127" t="s">
        <v>193</v>
      </c>
      <c r="I8" s="124">
        <v>45691</v>
      </c>
      <c r="J8" s="71">
        <v>46022</v>
      </c>
      <c r="K8" s="29">
        <f>PTEP!$G$12/PTEP!$D$12</f>
        <v>1.4705882352941176E-2</v>
      </c>
      <c r="L8" s="16">
        <v>0</v>
      </c>
      <c r="M8" s="16">
        <v>0</v>
      </c>
      <c r="N8" s="83" t="e">
        <f t="shared" si="1"/>
        <v>#DIV/0!</v>
      </c>
      <c r="O8" s="16">
        <v>0</v>
      </c>
      <c r="P8" s="16">
        <v>0</v>
      </c>
      <c r="Q8" s="83" t="e">
        <f t="shared" si="2"/>
        <v>#DIV/0!</v>
      </c>
      <c r="R8" s="16">
        <v>0</v>
      </c>
      <c r="S8" s="16">
        <v>0</v>
      </c>
      <c r="T8" s="83" t="e">
        <f t="shared" si="3"/>
        <v>#DIV/0!</v>
      </c>
      <c r="U8" s="30">
        <v>0</v>
      </c>
      <c r="V8" s="30">
        <v>0</v>
      </c>
      <c r="W8" s="31" t="e">
        <f t="shared" si="4"/>
        <v>#DIV/0!</v>
      </c>
      <c r="X8" s="30">
        <v>0</v>
      </c>
      <c r="Y8" s="30">
        <v>0</v>
      </c>
      <c r="Z8" s="31" t="e">
        <f t="shared" si="5"/>
        <v>#DIV/0!</v>
      </c>
      <c r="AA8" s="30">
        <v>1</v>
      </c>
      <c r="AB8" s="30">
        <v>0</v>
      </c>
      <c r="AC8" s="31">
        <f t="shared" si="6"/>
        <v>0</v>
      </c>
      <c r="AD8" s="30">
        <v>0</v>
      </c>
      <c r="AE8" s="30">
        <v>0</v>
      </c>
      <c r="AF8" s="31" t="e">
        <f t="shared" si="7"/>
        <v>#DIV/0!</v>
      </c>
      <c r="AG8" s="30">
        <v>0</v>
      </c>
      <c r="AH8" s="30">
        <v>0</v>
      </c>
      <c r="AI8" s="31" t="e">
        <f t="shared" si="8"/>
        <v>#DIV/0!</v>
      </c>
      <c r="AJ8" s="30">
        <v>1</v>
      </c>
      <c r="AK8" s="30">
        <v>0</v>
      </c>
      <c r="AL8" s="31">
        <f t="shared" si="9"/>
        <v>0</v>
      </c>
      <c r="AM8" s="30">
        <v>0</v>
      </c>
      <c r="AN8" s="30">
        <v>0</v>
      </c>
      <c r="AO8" s="31" t="e">
        <f t="shared" si="10"/>
        <v>#DIV/0!</v>
      </c>
      <c r="AP8" s="30">
        <v>0</v>
      </c>
      <c r="AQ8" s="30">
        <v>0</v>
      </c>
      <c r="AR8" s="31" t="e">
        <f t="shared" si="11"/>
        <v>#DIV/0!</v>
      </c>
      <c r="AS8" s="30">
        <v>0</v>
      </c>
      <c r="AT8" s="30">
        <v>0</v>
      </c>
      <c r="AU8" s="31" t="e">
        <f t="shared" si="12"/>
        <v>#DIV/0!</v>
      </c>
      <c r="AV8" s="188">
        <f t="shared" si="16"/>
        <v>2</v>
      </c>
      <c r="AW8" s="189">
        <f t="shared" si="17"/>
        <v>0</v>
      </c>
      <c r="AX8" s="190">
        <f t="shared" si="15"/>
        <v>0</v>
      </c>
      <c r="AY8" s="191">
        <f t="shared" si="0"/>
        <v>0</v>
      </c>
    </row>
    <row r="9" spans="1:51" ht="256.5" customHeight="1" x14ac:dyDescent="0.25">
      <c r="B9" s="311"/>
      <c r="C9" s="97" t="s">
        <v>194</v>
      </c>
      <c r="D9" s="99" t="s">
        <v>195</v>
      </c>
      <c r="E9" s="72" t="s">
        <v>196</v>
      </c>
      <c r="F9" s="72" t="s">
        <v>197</v>
      </c>
      <c r="G9" s="73" t="s">
        <v>82</v>
      </c>
      <c r="H9" s="128" t="s">
        <v>198</v>
      </c>
      <c r="I9" s="129">
        <v>45659</v>
      </c>
      <c r="J9" s="130">
        <v>46022</v>
      </c>
      <c r="K9" s="29">
        <f>PTEP!$G$12/PTEP!$D$12</f>
        <v>1.4705882352941176E-2</v>
      </c>
      <c r="L9" s="16">
        <v>1</v>
      </c>
      <c r="M9" s="16">
        <v>0</v>
      </c>
      <c r="N9" s="83">
        <f t="shared" si="1"/>
        <v>0</v>
      </c>
      <c r="O9" s="16">
        <v>1</v>
      </c>
      <c r="P9" s="16">
        <v>0</v>
      </c>
      <c r="Q9" s="83">
        <f t="shared" si="2"/>
        <v>0</v>
      </c>
      <c r="R9" s="16">
        <v>1</v>
      </c>
      <c r="S9" s="16">
        <v>0</v>
      </c>
      <c r="T9" s="83">
        <f t="shared" si="3"/>
        <v>0</v>
      </c>
      <c r="U9" s="30">
        <v>1</v>
      </c>
      <c r="V9" s="30">
        <v>0</v>
      </c>
      <c r="W9" s="31">
        <f t="shared" si="4"/>
        <v>0</v>
      </c>
      <c r="X9" s="30">
        <v>1</v>
      </c>
      <c r="Y9" s="30">
        <v>0</v>
      </c>
      <c r="Z9" s="31">
        <f t="shared" si="5"/>
        <v>0</v>
      </c>
      <c r="AA9" s="30">
        <v>1</v>
      </c>
      <c r="AB9" s="30">
        <v>0</v>
      </c>
      <c r="AC9" s="31">
        <f t="shared" si="6"/>
        <v>0</v>
      </c>
      <c r="AD9" s="30">
        <v>1</v>
      </c>
      <c r="AE9" s="30">
        <v>0</v>
      </c>
      <c r="AF9" s="31">
        <f t="shared" si="7"/>
        <v>0</v>
      </c>
      <c r="AG9" s="30">
        <v>1</v>
      </c>
      <c r="AH9" s="30">
        <v>0</v>
      </c>
      <c r="AI9" s="31">
        <f t="shared" si="8"/>
        <v>0</v>
      </c>
      <c r="AJ9" s="30">
        <v>1</v>
      </c>
      <c r="AK9" s="30">
        <v>0</v>
      </c>
      <c r="AL9" s="31">
        <f t="shared" si="9"/>
        <v>0</v>
      </c>
      <c r="AM9" s="30">
        <v>1</v>
      </c>
      <c r="AN9" s="30"/>
      <c r="AO9" s="31">
        <f t="shared" si="10"/>
        <v>0</v>
      </c>
      <c r="AP9" s="30">
        <v>1</v>
      </c>
      <c r="AQ9" s="30"/>
      <c r="AR9" s="31">
        <f t="shared" si="11"/>
        <v>0</v>
      </c>
      <c r="AS9" s="30">
        <v>1</v>
      </c>
      <c r="AT9" s="30"/>
      <c r="AU9" s="31">
        <f t="shared" si="12"/>
        <v>0</v>
      </c>
      <c r="AV9" s="188">
        <f t="shared" si="16"/>
        <v>12</v>
      </c>
      <c r="AW9" s="189">
        <f t="shared" si="17"/>
        <v>0</v>
      </c>
      <c r="AX9" s="190">
        <f t="shared" si="15"/>
        <v>0</v>
      </c>
      <c r="AY9" s="191">
        <f t="shared" si="0"/>
        <v>0</v>
      </c>
    </row>
    <row r="10" spans="1:51" ht="140.25" customHeight="1" x14ac:dyDescent="0.25">
      <c r="B10" s="311"/>
      <c r="C10" s="97" t="s">
        <v>199</v>
      </c>
      <c r="D10" s="99" t="s">
        <v>200</v>
      </c>
      <c r="E10" s="131" t="s">
        <v>201</v>
      </c>
      <c r="F10" s="63" t="s">
        <v>202</v>
      </c>
      <c r="G10" s="73" t="s">
        <v>82</v>
      </c>
      <c r="H10" s="128" t="s">
        <v>203</v>
      </c>
      <c r="I10" s="132">
        <v>45659</v>
      </c>
      <c r="J10" s="133">
        <v>46022</v>
      </c>
      <c r="K10" s="29">
        <f>PTEP!$G$12/PTEP!$D$12</f>
        <v>1.4705882352941176E-2</v>
      </c>
      <c r="L10" s="16">
        <v>0</v>
      </c>
      <c r="M10" s="16">
        <v>0</v>
      </c>
      <c r="N10" s="83" t="e">
        <f t="shared" si="1"/>
        <v>#DIV/0!</v>
      </c>
      <c r="O10" s="16">
        <v>0</v>
      </c>
      <c r="P10" s="16">
        <v>0</v>
      </c>
      <c r="Q10" s="83" t="e">
        <f t="shared" si="2"/>
        <v>#DIV/0!</v>
      </c>
      <c r="R10" s="16">
        <v>0</v>
      </c>
      <c r="S10" s="16">
        <v>0</v>
      </c>
      <c r="T10" s="83" t="e">
        <f t="shared" si="3"/>
        <v>#DIV/0!</v>
      </c>
      <c r="U10" s="30">
        <v>0</v>
      </c>
      <c r="V10" s="30">
        <v>0</v>
      </c>
      <c r="W10" s="31" t="e">
        <f t="shared" si="4"/>
        <v>#DIV/0!</v>
      </c>
      <c r="X10" s="30">
        <v>0</v>
      </c>
      <c r="Y10" s="30">
        <v>0</v>
      </c>
      <c r="Z10" s="31" t="e">
        <f t="shared" si="5"/>
        <v>#DIV/0!</v>
      </c>
      <c r="AA10" s="30">
        <v>1</v>
      </c>
      <c r="AB10" s="30">
        <v>0</v>
      </c>
      <c r="AC10" s="31">
        <f t="shared" si="6"/>
        <v>0</v>
      </c>
      <c r="AD10" s="30">
        <v>0</v>
      </c>
      <c r="AE10" s="30">
        <v>0</v>
      </c>
      <c r="AF10" s="31" t="e">
        <f t="shared" si="7"/>
        <v>#DIV/0!</v>
      </c>
      <c r="AG10" s="30">
        <v>0</v>
      </c>
      <c r="AH10" s="30">
        <v>0</v>
      </c>
      <c r="AI10" s="31" t="e">
        <f t="shared" si="8"/>
        <v>#DIV/0!</v>
      </c>
      <c r="AJ10" s="30">
        <v>0</v>
      </c>
      <c r="AK10" s="30">
        <v>0</v>
      </c>
      <c r="AL10" s="31" t="e">
        <f t="shared" si="9"/>
        <v>#DIV/0!</v>
      </c>
      <c r="AM10" s="30">
        <v>0</v>
      </c>
      <c r="AN10" s="30">
        <v>0</v>
      </c>
      <c r="AO10" s="31" t="e">
        <f t="shared" si="10"/>
        <v>#DIV/0!</v>
      </c>
      <c r="AP10" s="30">
        <v>1</v>
      </c>
      <c r="AQ10" s="30"/>
      <c r="AR10" s="31">
        <f t="shared" si="11"/>
        <v>0</v>
      </c>
      <c r="AS10" s="30">
        <v>0</v>
      </c>
      <c r="AT10" s="30">
        <v>0</v>
      </c>
      <c r="AU10" s="31" t="e">
        <f t="shared" si="12"/>
        <v>#DIV/0!</v>
      </c>
      <c r="AV10" s="188">
        <f t="shared" si="16"/>
        <v>2</v>
      </c>
      <c r="AW10" s="189">
        <f t="shared" si="17"/>
        <v>0</v>
      </c>
      <c r="AX10" s="190">
        <f t="shared" si="15"/>
        <v>0</v>
      </c>
      <c r="AY10" s="191">
        <f t="shared" si="0"/>
        <v>0</v>
      </c>
    </row>
    <row r="11" spans="1:51" ht="90" customHeight="1" x14ac:dyDescent="0.25">
      <c r="B11" s="311"/>
      <c r="C11" s="97" t="s">
        <v>204</v>
      </c>
      <c r="D11" s="73" t="s">
        <v>374</v>
      </c>
      <c r="E11" s="73" t="s">
        <v>375</v>
      </c>
      <c r="F11" s="63" t="s">
        <v>81</v>
      </c>
      <c r="G11" s="63" t="s">
        <v>82</v>
      </c>
      <c r="H11" s="131" t="s">
        <v>205</v>
      </c>
      <c r="I11" s="129">
        <v>45689</v>
      </c>
      <c r="J11" s="130">
        <v>46022</v>
      </c>
      <c r="K11" s="29">
        <f>PTEP!$G$12/PTEP!$D$12</f>
        <v>1.4705882352941176E-2</v>
      </c>
      <c r="L11" s="16">
        <v>1</v>
      </c>
      <c r="M11" s="16">
        <v>0</v>
      </c>
      <c r="N11" s="83">
        <f t="shared" si="1"/>
        <v>0</v>
      </c>
      <c r="O11" s="16">
        <v>0</v>
      </c>
      <c r="P11" s="16">
        <v>0</v>
      </c>
      <c r="Q11" s="83" t="e">
        <f t="shared" si="2"/>
        <v>#DIV/0!</v>
      </c>
      <c r="R11" s="16">
        <v>0</v>
      </c>
      <c r="S11" s="16">
        <v>0</v>
      </c>
      <c r="T11" s="83" t="e">
        <f t="shared" si="3"/>
        <v>#DIV/0!</v>
      </c>
      <c r="U11" s="30">
        <v>0</v>
      </c>
      <c r="V11" s="30">
        <v>0</v>
      </c>
      <c r="W11" s="31" t="e">
        <f t="shared" si="4"/>
        <v>#DIV/0!</v>
      </c>
      <c r="X11" s="30">
        <v>0</v>
      </c>
      <c r="Y11" s="30">
        <v>0</v>
      </c>
      <c r="Z11" s="31" t="e">
        <f t="shared" si="5"/>
        <v>#DIV/0!</v>
      </c>
      <c r="AA11" s="30">
        <v>0</v>
      </c>
      <c r="AB11" s="30">
        <v>0</v>
      </c>
      <c r="AC11" s="31" t="e">
        <f t="shared" si="6"/>
        <v>#DIV/0!</v>
      </c>
      <c r="AD11" s="30">
        <v>0</v>
      </c>
      <c r="AE11" s="30">
        <v>0</v>
      </c>
      <c r="AF11" s="31" t="e">
        <f t="shared" si="7"/>
        <v>#DIV/0!</v>
      </c>
      <c r="AG11" s="30">
        <v>0</v>
      </c>
      <c r="AH11" s="30">
        <v>0</v>
      </c>
      <c r="AI11" s="31" t="e">
        <f t="shared" si="8"/>
        <v>#DIV/0!</v>
      </c>
      <c r="AJ11" s="30">
        <v>0</v>
      </c>
      <c r="AK11" s="30">
        <v>0</v>
      </c>
      <c r="AL11" s="31" t="e">
        <f t="shared" si="9"/>
        <v>#DIV/0!</v>
      </c>
      <c r="AM11" s="30">
        <v>0</v>
      </c>
      <c r="AN11" s="30">
        <v>0</v>
      </c>
      <c r="AO11" s="31" t="e">
        <f t="shared" si="10"/>
        <v>#DIV/0!</v>
      </c>
      <c r="AP11" s="30">
        <v>0</v>
      </c>
      <c r="AQ11" s="30">
        <v>0</v>
      </c>
      <c r="AR11" s="31" t="e">
        <f t="shared" si="11"/>
        <v>#DIV/0!</v>
      </c>
      <c r="AS11" s="30">
        <v>0</v>
      </c>
      <c r="AT11" s="30">
        <v>0</v>
      </c>
      <c r="AU11" s="31" t="e">
        <f t="shared" si="12"/>
        <v>#DIV/0!</v>
      </c>
      <c r="AV11" s="188">
        <f t="shared" si="16"/>
        <v>1</v>
      </c>
      <c r="AW11" s="189">
        <f t="shared" si="17"/>
        <v>0</v>
      </c>
      <c r="AX11" s="190">
        <f t="shared" si="15"/>
        <v>0</v>
      </c>
      <c r="AY11" s="191">
        <f t="shared" si="0"/>
        <v>0</v>
      </c>
    </row>
    <row r="12" spans="1:51" ht="170.25" customHeight="1" x14ac:dyDescent="0.25">
      <c r="B12" s="311"/>
      <c r="C12" s="97" t="s">
        <v>206</v>
      </c>
      <c r="D12" s="111" t="s">
        <v>207</v>
      </c>
      <c r="E12" s="86" t="s">
        <v>208</v>
      </c>
      <c r="F12" s="111" t="s">
        <v>209</v>
      </c>
      <c r="G12" s="86" t="s">
        <v>82</v>
      </c>
      <c r="H12" s="112" t="s">
        <v>210</v>
      </c>
      <c r="I12" s="113">
        <v>45792</v>
      </c>
      <c r="J12" s="114" t="s">
        <v>211</v>
      </c>
      <c r="K12" s="29">
        <f>PTEP!$G$12/PTEP!$D$12</f>
        <v>1.4705882352941176E-2</v>
      </c>
      <c r="L12" s="16">
        <v>0</v>
      </c>
      <c r="M12" s="16">
        <v>0</v>
      </c>
      <c r="N12" s="83" t="e">
        <f t="shared" si="1"/>
        <v>#DIV/0!</v>
      </c>
      <c r="O12" s="16">
        <v>0</v>
      </c>
      <c r="P12" s="16">
        <v>0</v>
      </c>
      <c r="Q12" s="83" t="e">
        <f t="shared" si="2"/>
        <v>#DIV/0!</v>
      </c>
      <c r="R12" s="16">
        <v>0</v>
      </c>
      <c r="S12" s="16">
        <v>0</v>
      </c>
      <c r="T12" s="83" t="e">
        <f t="shared" si="3"/>
        <v>#DIV/0!</v>
      </c>
      <c r="U12" s="30">
        <v>0</v>
      </c>
      <c r="V12" s="30">
        <v>0</v>
      </c>
      <c r="W12" s="31" t="e">
        <f t="shared" si="4"/>
        <v>#DIV/0!</v>
      </c>
      <c r="X12" s="30">
        <v>1</v>
      </c>
      <c r="Y12" s="30">
        <v>0</v>
      </c>
      <c r="Z12" s="31">
        <f t="shared" si="5"/>
        <v>0</v>
      </c>
      <c r="AA12" s="30">
        <v>0</v>
      </c>
      <c r="AB12" s="30">
        <v>0</v>
      </c>
      <c r="AC12" s="31" t="e">
        <f t="shared" si="6"/>
        <v>#DIV/0!</v>
      </c>
      <c r="AD12" s="30">
        <v>0</v>
      </c>
      <c r="AE12" s="30">
        <v>0</v>
      </c>
      <c r="AF12" s="31" t="e">
        <f t="shared" si="7"/>
        <v>#DIV/0!</v>
      </c>
      <c r="AG12" s="30">
        <v>1</v>
      </c>
      <c r="AH12" s="30">
        <v>0</v>
      </c>
      <c r="AI12" s="31">
        <f t="shared" si="8"/>
        <v>0</v>
      </c>
      <c r="AJ12" s="30">
        <v>0</v>
      </c>
      <c r="AK12" s="30">
        <v>0</v>
      </c>
      <c r="AL12" s="31" t="e">
        <f t="shared" si="9"/>
        <v>#DIV/0!</v>
      </c>
      <c r="AM12" s="30">
        <v>0</v>
      </c>
      <c r="AN12" s="30">
        <v>0</v>
      </c>
      <c r="AO12" s="31" t="e">
        <f t="shared" si="10"/>
        <v>#DIV/0!</v>
      </c>
      <c r="AP12" s="30">
        <v>1</v>
      </c>
      <c r="AQ12" s="30">
        <v>0</v>
      </c>
      <c r="AR12" s="31">
        <f t="shared" si="11"/>
        <v>0</v>
      </c>
      <c r="AS12" s="30">
        <v>0</v>
      </c>
      <c r="AT12" s="30">
        <v>0</v>
      </c>
      <c r="AU12" s="31" t="e">
        <f t="shared" si="12"/>
        <v>#DIV/0!</v>
      </c>
      <c r="AV12" s="188">
        <f t="shared" si="16"/>
        <v>3</v>
      </c>
      <c r="AW12" s="189">
        <f t="shared" si="17"/>
        <v>0</v>
      </c>
      <c r="AX12" s="190">
        <f t="shared" si="15"/>
        <v>0</v>
      </c>
      <c r="AY12" s="191">
        <f t="shared" si="0"/>
        <v>0</v>
      </c>
    </row>
    <row r="13" spans="1:51" ht="90" customHeight="1" x14ac:dyDescent="0.25">
      <c r="B13" s="311"/>
      <c r="C13" s="97" t="s">
        <v>212</v>
      </c>
      <c r="D13" s="51" t="s">
        <v>213</v>
      </c>
      <c r="E13" s="51" t="s">
        <v>214</v>
      </c>
      <c r="F13" s="51" t="s">
        <v>215</v>
      </c>
      <c r="G13" s="63" t="s">
        <v>82</v>
      </c>
      <c r="H13" s="134" t="s">
        <v>216</v>
      </c>
      <c r="I13" s="52">
        <v>45748</v>
      </c>
      <c r="J13" s="53">
        <v>46022</v>
      </c>
      <c r="K13" s="29">
        <f>PTEP!$G$12/PTEP!$D$12</f>
        <v>1.4705882352941176E-2</v>
      </c>
      <c r="L13" s="16">
        <v>0</v>
      </c>
      <c r="M13" s="16">
        <v>0</v>
      </c>
      <c r="N13" s="83" t="e">
        <f t="shared" si="1"/>
        <v>#DIV/0!</v>
      </c>
      <c r="O13" s="16">
        <v>1</v>
      </c>
      <c r="P13" s="16">
        <v>0</v>
      </c>
      <c r="Q13" s="83">
        <f t="shared" si="2"/>
        <v>0</v>
      </c>
      <c r="R13" s="16">
        <v>0</v>
      </c>
      <c r="S13" s="16">
        <v>0</v>
      </c>
      <c r="T13" s="83" t="e">
        <f t="shared" si="3"/>
        <v>#DIV/0!</v>
      </c>
      <c r="U13" s="30">
        <v>0</v>
      </c>
      <c r="V13" s="30">
        <v>0</v>
      </c>
      <c r="W13" s="31" t="e">
        <f t="shared" si="4"/>
        <v>#DIV/0!</v>
      </c>
      <c r="X13" s="30">
        <v>0</v>
      </c>
      <c r="Y13" s="30">
        <v>0</v>
      </c>
      <c r="Z13" s="31" t="e">
        <f t="shared" si="5"/>
        <v>#DIV/0!</v>
      </c>
      <c r="AA13" s="30">
        <v>1</v>
      </c>
      <c r="AB13" s="30">
        <v>0</v>
      </c>
      <c r="AC13" s="31">
        <f t="shared" si="6"/>
        <v>0</v>
      </c>
      <c r="AD13" s="30">
        <v>0</v>
      </c>
      <c r="AE13" s="30">
        <v>0</v>
      </c>
      <c r="AF13" s="31" t="e">
        <f t="shared" si="7"/>
        <v>#DIV/0!</v>
      </c>
      <c r="AG13" s="30">
        <v>1</v>
      </c>
      <c r="AH13" s="30">
        <v>0</v>
      </c>
      <c r="AI13" s="31">
        <f t="shared" si="8"/>
        <v>0</v>
      </c>
      <c r="AJ13" s="30">
        <v>0</v>
      </c>
      <c r="AK13" s="30">
        <v>0</v>
      </c>
      <c r="AL13" s="31" t="e">
        <f t="shared" si="9"/>
        <v>#DIV/0!</v>
      </c>
      <c r="AM13" s="30">
        <v>0</v>
      </c>
      <c r="AN13" s="30">
        <v>0</v>
      </c>
      <c r="AO13" s="31" t="e">
        <f t="shared" si="10"/>
        <v>#DIV/0!</v>
      </c>
      <c r="AP13" s="30">
        <v>1</v>
      </c>
      <c r="AQ13" s="30">
        <v>0</v>
      </c>
      <c r="AR13" s="31">
        <f t="shared" si="11"/>
        <v>0</v>
      </c>
      <c r="AS13" s="30">
        <v>0</v>
      </c>
      <c r="AT13" s="30">
        <v>0</v>
      </c>
      <c r="AU13" s="31" t="e">
        <f t="shared" si="12"/>
        <v>#DIV/0!</v>
      </c>
      <c r="AV13" s="188">
        <f t="shared" si="16"/>
        <v>4</v>
      </c>
      <c r="AW13" s="189">
        <f t="shared" si="17"/>
        <v>0</v>
      </c>
      <c r="AX13" s="190">
        <f t="shared" si="15"/>
        <v>0</v>
      </c>
      <c r="AY13" s="191">
        <f t="shared" si="0"/>
        <v>0</v>
      </c>
    </row>
    <row r="14" spans="1:51" ht="110.25" customHeight="1" x14ac:dyDescent="0.25">
      <c r="B14" s="311"/>
      <c r="C14" s="97" t="s">
        <v>217</v>
      </c>
      <c r="D14" s="51" t="s">
        <v>218</v>
      </c>
      <c r="E14" s="51" t="s">
        <v>219</v>
      </c>
      <c r="F14" s="51" t="s">
        <v>215</v>
      </c>
      <c r="G14" s="63" t="s">
        <v>82</v>
      </c>
      <c r="H14" s="134" t="s">
        <v>220</v>
      </c>
      <c r="I14" s="52">
        <v>45748</v>
      </c>
      <c r="J14" s="53">
        <v>46022</v>
      </c>
      <c r="K14" s="29">
        <f>PTEP!$G$12/PTEP!$D$12</f>
        <v>1.4705882352941176E-2</v>
      </c>
      <c r="L14" s="16">
        <v>0</v>
      </c>
      <c r="M14" s="16">
        <v>0</v>
      </c>
      <c r="N14" s="83" t="e">
        <f t="shared" si="1"/>
        <v>#DIV/0!</v>
      </c>
      <c r="O14" s="16">
        <v>0</v>
      </c>
      <c r="P14" s="16">
        <v>0</v>
      </c>
      <c r="Q14" s="83" t="e">
        <f t="shared" si="2"/>
        <v>#DIV/0!</v>
      </c>
      <c r="R14" s="16">
        <v>1</v>
      </c>
      <c r="S14" s="211">
        <v>0</v>
      </c>
      <c r="T14" s="83">
        <f t="shared" si="3"/>
        <v>0</v>
      </c>
      <c r="U14" s="30">
        <v>0</v>
      </c>
      <c r="V14" s="30">
        <v>0</v>
      </c>
      <c r="W14" s="31" t="e">
        <f t="shared" si="4"/>
        <v>#DIV/0!</v>
      </c>
      <c r="X14" s="30">
        <v>0</v>
      </c>
      <c r="Y14" s="30">
        <v>0</v>
      </c>
      <c r="Z14" s="31" t="e">
        <f t="shared" si="5"/>
        <v>#DIV/0!</v>
      </c>
      <c r="AA14" s="30">
        <v>1</v>
      </c>
      <c r="AB14" s="30">
        <v>0</v>
      </c>
      <c r="AC14" s="31">
        <f t="shared" si="6"/>
        <v>0</v>
      </c>
      <c r="AD14" s="30">
        <v>0</v>
      </c>
      <c r="AE14" s="30">
        <v>0</v>
      </c>
      <c r="AF14" s="31" t="e">
        <f t="shared" si="7"/>
        <v>#DIV/0!</v>
      </c>
      <c r="AG14" s="30">
        <v>0</v>
      </c>
      <c r="AH14" s="30">
        <v>0</v>
      </c>
      <c r="AI14" s="31" t="e">
        <f t="shared" si="8"/>
        <v>#DIV/0!</v>
      </c>
      <c r="AJ14" s="30">
        <v>0</v>
      </c>
      <c r="AK14" s="30">
        <v>0</v>
      </c>
      <c r="AL14" s="31" t="e">
        <f t="shared" si="9"/>
        <v>#DIV/0!</v>
      </c>
      <c r="AM14" s="30">
        <v>1</v>
      </c>
      <c r="AN14" s="30">
        <v>0</v>
      </c>
      <c r="AO14" s="31">
        <f t="shared" si="10"/>
        <v>0</v>
      </c>
      <c r="AP14" s="30">
        <v>0</v>
      </c>
      <c r="AQ14" s="30">
        <v>0</v>
      </c>
      <c r="AR14" s="31" t="e">
        <f t="shared" si="11"/>
        <v>#DIV/0!</v>
      </c>
      <c r="AS14" s="30">
        <v>0</v>
      </c>
      <c r="AT14" s="30">
        <v>0</v>
      </c>
      <c r="AU14" s="31" t="e">
        <f t="shared" si="12"/>
        <v>#DIV/0!</v>
      </c>
      <c r="AV14" s="188">
        <f t="shared" si="16"/>
        <v>3</v>
      </c>
      <c r="AW14" s="189">
        <f t="shared" si="17"/>
        <v>0</v>
      </c>
      <c r="AX14" s="190">
        <f t="shared" si="15"/>
        <v>0</v>
      </c>
      <c r="AY14" s="191">
        <f t="shared" si="0"/>
        <v>0</v>
      </c>
    </row>
    <row r="15" spans="1:51" ht="187.5" customHeight="1" x14ac:dyDescent="0.25">
      <c r="B15" s="311"/>
      <c r="C15" s="97" t="s">
        <v>221</v>
      </c>
      <c r="D15" s="51" t="s">
        <v>222</v>
      </c>
      <c r="E15" s="51" t="s">
        <v>223</v>
      </c>
      <c r="F15" s="51" t="s">
        <v>224</v>
      </c>
      <c r="G15" s="51" t="s">
        <v>82</v>
      </c>
      <c r="H15" s="134" t="s">
        <v>225</v>
      </c>
      <c r="I15" s="124">
        <v>45689</v>
      </c>
      <c r="J15" s="71">
        <v>46022</v>
      </c>
      <c r="K15" s="29">
        <f>PTEP!$G$12/PTEP!$D$12</f>
        <v>1.4705882352941176E-2</v>
      </c>
      <c r="L15" s="16">
        <v>1</v>
      </c>
      <c r="M15" s="16">
        <v>0</v>
      </c>
      <c r="N15" s="83">
        <f t="shared" si="1"/>
        <v>0</v>
      </c>
      <c r="O15" s="16">
        <v>1</v>
      </c>
      <c r="P15" s="16">
        <v>0</v>
      </c>
      <c r="Q15" s="83">
        <f t="shared" si="2"/>
        <v>0</v>
      </c>
      <c r="R15" s="16">
        <v>1</v>
      </c>
      <c r="S15" s="16">
        <v>0</v>
      </c>
      <c r="T15" s="83">
        <f t="shared" si="3"/>
        <v>0</v>
      </c>
      <c r="U15" s="30">
        <v>1</v>
      </c>
      <c r="V15" s="30">
        <v>0</v>
      </c>
      <c r="W15" s="31">
        <f t="shared" si="4"/>
        <v>0</v>
      </c>
      <c r="X15" s="30">
        <v>1</v>
      </c>
      <c r="Y15" s="30">
        <v>0</v>
      </c>
      <c r="Z15" s="31">
        <f t="shared" si="5"/>
        <v>0</v>
      </c>
      <c r="AA15" s="30">
        <v>1</v>
      </c>
      <c r="AB15" s="30">
        <v>0</v>
      </c>
      <c r="AC15" s="31">
        <f t="shared" si="6"/>
        <v>0</v>
      </c>
      <c r="AD15" s="30">
        <v>1</v>
      </c>
      <c r="AE15" s="30">
        <v>0</v>
      </c>
      <c r="AF15" s="31">
        <f t="shared" si="7"/>
        <v>0</v>
      </c>
      <c r="AG15" s="30">
        <v>1</v>
      </c>
      <c r="AH15" s="30">
        <v>0</v>
      </c>
      <c r="AI15" s="31">
        <f t="shared" si="8"/>
        <v>0</v>
      </c>
      <c r="AJ15" s="30">
        <v>1</v>
      </c>
      <c r="AK15" s="30">
        <v>0</v>
      </c>
      <c r="AL15" s="31">
        <f t="shared" si="9"/>
        <v>0</v>
      </c>
      <c r="AM15" s="30">
        <v>1</v>
      </c>
      <c r="AN15" s="30">
        <v>0</v>
      </c>
      <c r="AO15" s="31">
        <f t="shared" si="10"/>
        <v>0</v>
      </c>
      <c r="AP15" s="30">
        <v>1</v>
      </c>
      <c r="AQ15" s="30">
        <v>0</v>
      </c>
      <c r="AR15" s="31">
        <f t="shared" si="11"/>
        <v>0</v>
      </c>
      <c r="AS15" s="30">
        <v>1</v>
      </c>
      <c r="AT15" s="30">
        <v>0</v>
      </c>
      <c r="AU15" s="31">
        <f t="shared" si="12"/>
        <v>0</v>
      </c>
      <c r="AV15" s="188">
        <f t="shared" si="16"/>
        <v>12</v>
      </c>
      <c r="AW15" s="189">
        <f t="shared" si="17"/>
        <v>0</v>
      </c>
      <c r="AX15" s="190">
        <f t="shared" si="15"/>
        <v>0</v>
      </c>
      <c r="AY15" s="191">
        <f t="shared" si="0"/>
        <v>0</v>
      </c>
    </row>
    <row r="16" spans="1:51" ht="195" customHeight="1" x14ac:dyDescent="0.25">
      <c r="B16" s="311"/>
      <c r="C16" s="97" t="s">
        <v>226</v>
      </c>
      <c r="D16" s="63" t="s">
        <v>227</v>
      </c>
      <c r="E16" s="63" t="s">
        <v>228</v>
      </c>
      <c r="F16" s="72" t="s">
        <v>229</v>
      </c>
      <c r="G16" s="63" t="s">
        <v>82</v>
      </c>
      <c r="H16" s="131" t="s">
        <v>230</v>
      </c>
      <c r="I16" s="129">
        <v>45659</v>
      </c>
      <c r="J16" s="130">
        <v>46022</v>
      </c>
      <c r="K16" s="29">
        <f>PTEP!$G$12/PTEP!$D$12</f>
        <v>1.4705882352941176E-2</v>
      </c>
      <c r="L16" s="16">
        <v>1</v>
      </c>
      <c r="M16" s="16">
        <v>0</v>
      </c>
      <c r="N16" s="83">
        <f t="shared" si="1"/>
        <v>0</v>
      </c>
      <c r="O16" s="16">
        <v>1</v>
      </c>
      <c r="P16" s="16">
        <v>0</v>
      </c>
      <c r="Q16" s="83">
        <f t="shared" si="2"/>
        <v>0</v>
      </c>
      <c r="R16" s="16">
        <v>0</v>
      </c>
      <c r="S16" s="16">
        <v>0</v>
      </c>
      <c r="T16" s="83" t="e">
        <f t="shared" si="3"/>
        <v>#DIV/0!</v>
      </c>
      <c r="U16" s="30">
        <v>0</v>
      </c>
      <c r="V16" s="30">
        <v>0</v>
      </c>
      <c r="W16" s="31" t="e">
        <f t="shared" si="4"/>
        <v>#DIV/0!</v>
      </c>
      <c r="X16" s="30">
        <v>0</v>
      </c>
      <c r="Y16" s="30">
        <v>0</v>
      </c>
      <c r="Z16" s="31" t="e">
        <f t="shared" si="5"/>
        <v>#DIV/0!</v>
      </c>
      <c r="AA16" s="30">
        <v>1</v>
      </c>
      <c r="AB16" s="30">
        <v>0</v>
      </c>
      <c r="AC16" s="31">
        <f t="shared" si="6"/>
        <v>0</v>
      </c>
      <c r="AD16" s="30">
        <v>0</v>
      </c>
      <c r="AE16" s="30">
        <v>0</v>
      </c>
      <c r="AF16" s="31" t="e">
        <f t="shared" si="7"/>
        <v>#DIV/0!</v>
      </c>
      <c r="AG16" s="30">
        <v>0</v>
      </c>
      <c r="AH16" s="30">
        <v>0</v>
      </c>
      <c r="AI16" s="31" t="e">
        <f t="shared" si="8"/>
        <v>#DIV/0!</v>
      </c>
      <c r="AJ16" s="30">
        <v>1</v>
      </c>
      <c r="AK16" s="30">
        <v>0</v>
      </c>
      <c r="AL16" s="31">
        <f t="shared" si="9"/>
        <v>0</v>
      </c>
      <c r="AM16" s="30">
        <v>0</v>
      </c>
      <c r="AN16" s="30">
        <v>0</v>
      </c>
      <c r="AO16" s="31" t="e">
        <f t="shared" si="10"/>
        <v>#DIV/0!</v>
      </c>
      <c r="AP16" s="30">
        <v>0</v>
      </c>
      <c r="AQ16" s="30">
        <v>0</v>
      </c>
      <c r="AR16" s="31" t="e">
        <f t="shared" si="11"/>
        <v>#DIV/0!</v>
      </c>
      <c r="AS16" s="30">
        <v>1</v>
      </c>
      <c r="AT16" s="30">
        <v>0</v>
      </c>
      <c r="AU16" s="31">
        <f t="shared" si="12"/>
        <v>0</v>
      </c>
      <c r="AV16" s="188">
        <f t="shared" si="16"/>
        <v>5</v>
      </c>
      <c r="AW16" s="189">
        <f t="shared" si="17"/>
        <v>0</v>
      </c>
      <c r="AX16" s="190">
        <f t="shared" si="15"/>
        <v>0</v>
      </c>
      <c r="AY16" s="191">
        <f t="shared" si="0"/>
        <v>0</v>
      </c>
    </row>
    <row r="17" spans="2:51" ht="159.75" customHeight="1" x14ac:dyDescent="0.25">
      <c r="B17" s="311"/>
      <c r="C17" s="97" t="s">
        <v>231</v>
      </c>
      <c r="D17" s="98" t="s">
        <v>232</v>
      </c>
      <c r="E17" s="73" t="s">
        <v>233</v>
      </c>
      <c r="F17" s="63" t="s">
        <v>234</v>
      </c>
      <c r="G17" s="122" t="s">
        <v>82</v>
      </c>
      <c r="H17" s="135" t="s">
        <v>235</v>
      </c>
      <c r="I17" s="124">
        <v>45689</v>
      </c>
      <c r="J17" s="71">
        <v>46022</v>
      </c>
      <c r="K17" s="29">
        <f>PTEP!$G$12/PTEP!$D$12</f>
        <v>1.4705882352941176E-2</v>
      </c>
      <c r="L17" s="16">
        <v>0</v>
      </c>
      <c r="M17" s="16">
        <v>0</v>
      </c>
      <c r="N17" s="83" t="e">
        <f t="shared" si="1"/>
        <v>#DIV/0!</v>
      </c>
      <c r="O17" s="16">
        <v>0</v>
      </c>
      <c r="P17" s="16">
        <v>0</v>
      </c>
      <c r="Q17" s="83" t="e">
        <f t="shared" si="2"/>
        <v>#DIV/0!</v>
      </c>
      <c r="R17" s="16">
        <v>0</v>
      </c>
      <c r="S17" s="16">
        <v>0</v>
      </c>
      <c r="T17" s="83" t="e">
        <f t="shared" si="3"/>
        <v>#DIV/0!</v>
      </c>
      <c r="U17" s="30">
        <v>0</v>
      </c>
      <c r="V17" s="30">
        <v>0</v>
      </c>
      <c r="W17" s="31" t="e">
        <f t="shared" si="4"/>
        <v>#DIV/0!</v>
      </c>
      <c r="X17" s="30">
        <v>0</v>
      </c>
      <c r="Y17" s="30">
        <v>0</v>
      </c>
      <c r="Z17" s="31" t="e">
        <f t="shared" si="5"/>
        <v>#DIV/0!</v>
      </c>
      <c r="AA17" s="30">
        <v>0.5</v>
      </c>
      <c r="AB17" s="30">
        <v>0</v>
      </c>
      <c r="AC17" s="31">
        <f t="shared" si="6"/>
        <v>0</v>
      </c>
      <c r="AD17" s="30">
        <v>0</v>
      </c>
      <c r="AE17" s="30">
        <v>0</v>
      </c>
      <c r="AF17" s="31" t="e">
        <f t="shared" si="7"/>
        <v>#DIV/0!</v>
      </c>
      <c r="AG17" s="30">
        <v>0</v>
      </c>
      <c r="AH17" s="30">
        <v>0</v>
      </c>
      <c r="AI17" s="31" t="e">
        <f t="shared" si="8"/>
        <v>#DIV/0!</v>
      </c>
      <c r="AJ17" s="30">
        <v>0.5</v>
      </c>
      <c r="AK17" s="30">
        <v>0</v>
      </c>
      <c r="AL17" s="31">
        <f t="shared" si="9"/>
        <v>0</v>
      </c>
      <c r="AM17" s="30">
        <v>0</v>
      </c>
      <c r="AN17" s="30">
        <v>0</v>
      </c>
      <c r="AO17" s="31" t="e">
        <f t="shared" si="10"/>
        <v>#DIV/0!</v>
      </c>
      <c r="AP17" s="30">
        <v>0</v>
      </c>
      <c r="AQ17" s="30">
        <v>0</v>
      </c>
      <c r="AR17" s="31" t="e">
        <f t="shared" si="11"/>
        <v>#DIV/0!</v>
      </c>
      <c r="AS17" s="30">
        <v>0</v>
      </c>
      <c r="AT17" s="30">
        <v>0</v>
      </c>
      <c r="AU17" s="31" t="e">
        <f t="shared" si="12"/>
        <v>#DIV/0!</v>
      </c>
      <c r="AV17" s="188">
        <f t="shared" si="16"/>
        <v>1</v>
      </c>
      <c r="AW17" s="189">
        <f t="shared" si="17"/>
        <v>0</v>
      </c>
      <c r="AX17" s="190">
        <f t="shared" si="15"/>
        <v>0</v>
      </c>
      <c r="AY17" s="191">
        <f t="shared" si="0"/>
        <v>0</v>
      </c>
    </row>
    <row r="18" spans="2:51" ht="90" customHeight="1" x14ac:dyDescent="0.25">
      <c r="B18" s="311"/>
      <c r="C18" s="97" t="s">
        <v>236</v>
      </c>
      <c r="D18" s="98" t="s">
        <v>237</v>
      </c>
      <c r="E18" s="73" t="s">
        <v>238</v>
      </c>
      <c r="F18" s="63" t="s">
        <v>234</v>
      </c>
      <c r="G18" s="122" t="s">
        <v>82</v>
      </c>
      <c r="H18" s="123" t="s">
        <v>239</v>
      </c>
      <c r="I18" s="124">
        <v>45689</v>
      </c>
      <c r="J18" s="71">
        <v>46022</v>
      </c>
      <c r="K18" s="29">
        <f>PTEP!$G$12/PTEP!$D$12</f>
        <v>1.4705882352941176E-2</v>
      </c>
      <c r="L18" s="16">
        <v>0</v>
      </c>
      <c r="M18" s="16">
        <v>0</v>
      </c>
      <c r="N18" s="83" t="e">
        <f t="shared" si="1"/>
        <v>#DIV/0!</v>
      </c>
      <c r="O18" s="16">
        <v>0</v>
      </c>
      <c r="P18" s="16">
        <v>0</v>
      </c>
      <c r="Q18" s="83" t="e">
        <f t="shared" si="2"/>
        <v>#DIV/0!</v>
      </c>
      <c r="R18" s="16">
        <v>0</v>
      </c>
      <c r="S18" s="16">
        <v>0</v>
      </c>
      <c r="T18" s="83" t="e">
        <f t="shared" si="3"/>
        <v>#DIV/0!</v>
      </c>
      <c r="U18" s="30">
        <v>0</v>
      </c>
      <c r="V18" s="30">
        <v>0</v>
      </c>
      <c r="W18" s="31" t="e">
        <f t="shared" si="4"/>
        <v>#DIV/0!</v>
      </c>
      <c r="X18" s="30">
        <v>0</v>
      </c>
      <c r="Y18" s="30">
        <v>0</v>
      </c>
      <c r="Z18" s="31" t="e">
        <f t="shared" si="5"/>
        <v>#DIV/0!</v>
      </c>
      <c r="AA18" s="30">
        <v>1</v>
      </c>
      <c r="AB18" s="30">
        <v>0</v>
      </c>
      <c r="AC18" s="31">
        <f t="shared" si="6"/>
        <v>0</v>
      </c>
      <c r="AD18" s="30">
        <v>0</v>
      </c>
      <c r="AE18" s="30">
        <v>0</v>
      </c>
      <c r="AF18" s="31" t="e">
        <f t="shared" si="7"/>
        <v>#DIV/0!</v>
      </c>
      <c r="AG18" s="30">
        <v>0</v>
      </c>
      <c r="AH18" s="30">
        <v>0</v>
      </c>
      <c r="AI18" s="31" t="e">
        <f t="shared" si="8"/>
        <v>#DIV/0!</v>
      </c>
      <c r="AJ18" s="30">
        <v>1</v>
      </c>
      <c r="AK18" s="30">
        <v>0</v>
      </c>
      <c r="AL18" s="31">
        <f t="shared" si="9"/>
        <v>0</v>
      </c>
      <c r="AM18" s="30">
        <v>0</v>
      </c>
      <c r="AN18" s="30">
        <v>0</v>
      </c>
      <c r="AO18" s="31" t="e">
        <f t="shared" si="10"/>
        <v>#DIV/0!</v>
      </c>
      <c r="AP18" s="30">
        <v>0</v>
      </c>
      <c r="AQ18" s="30">
        <v>0</v>
      </c>
      <c r="AR18" s="31" t="e">
        <f t="shared" si="11"/>
        <v>#DIV/0!</v>
      </c>
      <c r="AS18" s="30">
        <v>0</v>
      </c>
      <c r="AT18" s="30">
        <v>0</v>
      </c>
      <c r="AU18" s="31" t="e">
        <f t="shared" si="12"/>
        <v>#DIV/0!</v>
      </c>
      <c r="AV18" s="188">
        <f t="shared" si="16"/>
        <v>2</v>
      </c>
      <c r="AW18" s="189">
        <f t="shared" si="17"/>
        <v>0</v>
      </c>
      <c r="AX18" s="190">
        <f t="shared" si="15"/>
        <v>0</v>
      </c>
      <c r="AY18" s="191">
        <f t="shared" si="0"/>
        <v>0</v>
      </c>
    </row>
    <row r="19" spans="2:51" ht="90" customHeight="1" x14ac:dyDescent="0.25">
      <c r="B19" s="311"/>
      <c r="C19" s="97" t="s">
        <v>240</v>
      </c>
      <c r="D19" s="98" t="s">
        <v>241</v>
      </c>
      <c r="E19" s="73" t="s">
        <v>242</v>
      </c>
      <c r="F19" s="63" t="s">
        <v>234</v>
      </c>
      <c r="G19" s="122" t="s">
        <v>82</v>
      </c>
      <c r="H19" s="123" t="s">
        <v>243</v>
      </c>
      <c r="I19" s="124">
        <v>45689</v>
      </c>
      <c r="J19" s="71">
        <v>46022</v>
      </c>
      <c r="K19" s="29">
        <f>PTEP!$G$12/PTEP!$D$12</f>
        <v>1.4705882352941176E-2</v>
      </c>
      <c r="L19" s="16">
        <v>1</v>
      </c>
      <c r="M19" s="16">
        <v>0</v>
      </c>
      <c r="N19" s="83">
        <f t="shared" si="1"/>
        <v>0</v>
      </c>
      <c r="O19" s="16">
        <v>1</v>
      </c>
      <c r="P19" s="16">
        <v>0</v>
      </c>
      <c r="Q19" s="83">
        <f t="shared" si="2"/>
        <v>0</v>
      </c>
      <c r="R19" s="16">
        <v>1</v>
      </c>
      <c r="S19" s="16">
        <v>0</v>
      </c>
      <c r="T19" s="83">
        <f t="shared" si="3"/>
        <v>0</v>
      </c>
      <c r="U19" s="30">
        <v>0</v>
      </c>
      <c r="V19" s="30">
        <v>0</v>
      </c>
      <c r="W19" s="31" t="e">
        <f t="shared" si="4"/>
        <v>#DIV/0!</v>
      </c>
      <c r="X19" s="30">
        <v>0</v>
      </c>
      <c r="Y19" s="30">
        <v>0</v>
      </c>
      <c r="Z19" s="31" t="e">
        <f t="shared" si="5"/>
        <v>#DIV/0!</v>
      </c>
      <c r="AA19" s="30">
        <v>0</v>
      </c>
      <c r="AB19" s="30">
        <v>0</v>
      </c>
      <c r="AC19" s="31" t="e">
        <f t="shared" si="6"/>
        <v>#DIV/0!</v>
      </c>
      <c r="AD19" s="30">
        <v>0</v>
      </c>
      <c r="AE19" s="30">
        <v>0</v>
      </c>
      <c r="AF19" s="31" t="e">
        <f t="shared" si="7"/>
        <v>#DIV/0!</v>
      </c>
      <c r="AG19" s="30">
        <v>0</v>
      </c>
      <c r="AH19" s="30">
        <v>0</v>
      </c>
      <c r="AI19" s="31" t="e">
        <f t="shared" si="8"/>
        <v>#DIV/0!</v>
      </c>
      <c r="AJ19" s="30">
        <v>0</v>
      </c>
      <c r="AK19" s="30">
        <v>0</v>
      </c>
      <c r="AL19" s="31" t="e">
        <f t="shared" si="9"/>
        <v>#DIV/0!</v>
      </c>
      <c r="AM19" s="30">
        <v>0</v>
      </c>
      <c r="AN19" s="30">
        <v>0</v>
      </c>
      <c r="AO19" s="31" t="e">
        <f t="shared" si="10"/>
        <v>#DIV/0!</v>
      </c>
      <c r="AP19" s="30">
        <v>0</v>
      </c>
      <c r="AQ19" s="30">
        <v>0</v>
      </c>
      <c r="AR19" s="31" t="e">
        <f t="shared" si="11"/>
        <v>#DIV/0!</v>
      </c>
      <c r="AS19" s="30">
        <v>0</v>
      </c>
      <c r="AT19" s="30">
        <v>0</v>
      </c>
      <c r="AU19" s="31" t="e">
        <f t="shared" si="12"/>
        <v>#DIV/0!</v>
      </c>
      <c r="AV19" s="188">
        <f t="shared" si="16"/>
        <v>3</v>
      </c>
      <c r="AW19" s="189">
        <f t="shared" si="17"/>
        <v>0</v>
      </c>
      <c r="AX19" s="190">
        <f t="shared" si="15"/>
        <v>0</v>
      </c>
      <c r="AY19" s="191">
        <f t="shared" si="0"/>
        <v>0</v>
      </c>
    </row>
    <row r="20" spans="2:51" ht="222.75" customHeight="1" x14ac:dyDescent="0.25">
      <c r="B20" s="311"/>
      <c r="C20" s="97" t="s">
        <v>244</v>
      </c>
      <c r="D20" s="51" t="s">
        <v>393</v>
      </c>
      <c r="E20" s="70" t="s">
        <v>391</v>
      </c>
      <c r="F20" s="51" t="s">
        <v>115</v>
      </c>
      <c r="G20" s="122" t="s">
        <v>82</v>
      </c>
      <c r="H20" s="123" t="s">
        <v>245</v>
      </c>
      <c r="I20" s="124">
        <v>45658</v>
      </c>
      <c r="J20" s="71">
        <v>46022</v>
      </c>
      <c r="K20" s="29">
        <f>PTEP!$G$12/PTEP!$D$12</f>
        <v>1.4705882352941176E-2</v>
      </c>
      <c r="L20" s="16">
        <v>1</v>
      </c>
      <c r="M20" s="16">
        <v>0</v>
      </c>
      <c r="N20" s="83">
        <f t="shared" si="1"/>
        <v>0</v>
      </c>
      <c r="O20" s="16">
        <v>2</v>
      </c>
      <c r="P20" s="16">
        <v>0</v>
      </c>
      <c r="Q20" s="83">
        <f t="shared" si="2"/>
        <v>0</v>
      </c>
      <c r="R20" s="16">
        <v>6</v>
      </c>
      <c r="S20" s="16">
        <v>0</v>
      </c>
      <c r="T20" s="83">
        <f t="shared" si="3"/>
        <v>0</v>
      </c>
      <c r="U20" s="30">
        <v>9</v>
      </c>
      <c r="V20" s="30">
        <v>0</v>
      </c>
      <c r="W20" s="31">
        <f t="shared" si="4"/>
        <v>0</v>
      </c>
      <c r="X20" s="30">
        <v>7</v>
      </c>
      <c r="Y20" s="30">
        <v>0</v>
      </c>
      <c r="Z20" s="31">
        <f t="shared" si="5"/>
        <v>0</v>
      </c>
      <c r="AA20" s="30">
        <v>2</v>
      </c>
      <c r="AB20" s="30">
        <v>0</v>
      </c>
      <c r="AC20" s="31">
        <f t="shared" si="6"/>
        <v>0</v>
      </c>
      <c r="AD20" s="30">
        <v>6</v>
      </c>
      <c r="AE20" s="30">
        <v>0</v>
      </c>
      <c r="AF20" s="31">
        <f t="shared" si="7"/>
        <v>0</v>
      </c>
      <c r="AG20" s="30">
        <v>3</v>
      </c>
      <c r="AH20" s="30">
        <v>0</v>
      </c>
      <c r="AI20" s="31">
        <f t="shared" si="8"/>
        <v>0</v>
      </c>
      <c r="AJ20" s="30">
        <v>5</v>
      </c>
      <c r="AK20" s="30">
        <v>0</v>
      </c>
      <c r="AL20" s="31">
        <f t="shared" si="9"/>
        <v>0</v>
      </c>
      <c r="AM20" s="30">
        <v>1</v>
      </c>
      <c r="AN20" s="30">
        <v>0</v>
      </c>
      <c r="AO20" s="31">
        <f t="shared" si="10"/>
        <v>0</v>
      </c>
      <c r="AP20" s="30">
        <v>1</v>
      </c>
      <c r="AQ20" s="30">
        <v>0</v>
      </c>
      <c r="AR20" s="31">
        <f t="shared" si="11"/>
        <v>0</v>
      </c>
      <c r="AS20" s="30">
        <v>1</v>
      </c>
      <c r="AT20" s="30">
        <v>0</v>
      </c>
      <c r="AU20" s="31">
        <f t="shared" si="12"/>
        <v>0</v>
      </c>
      <c r="AV20" s="188">
        <f t="shared" si="16"/>
        <v>44</v>
      </c>
      <c r="AW20" s="189">
        <f t="shared" si="17"/>
        <v>0</v>
      </c>
      <c r="AX20" s="190">
        <f t="shared" si="15"/>
        <v>0</v>
      </c>
      <c r="AY20" s="191">
        <f t="shared" si="0"/>
        <v>0</v>
      </c>
    </row>
    <row r="21" spans="2:51" ht="129.75" customHeight="1" x14ac:dyDescent="0.25">
      <c r="B21" s="311"/>
      <c r="C21" s="97" t="s">
        <v>246</v>
      </c>
      <c r="D21" s="51" t="s">
        <v>247</v>
      </c>
      <c r="E21" s="51" t="s">
        <v>248</v>
      </c>
      <c r="F21" s="51" t="s">
        <v>115</v>
      </c>
      <c r="G21" s="122" t="s">
        <v>82</v>
      </c>
      <c r="H21" s="123" t="s">
        <v>189</v>
      </c>
      <c r="I21" s="124">
        <v>45689</v>
      </c>
      <c r="J21" s="71">
        <v>46022</v>
      </c>
      <c r="K21" s="29">
        <f>PTEP!$G$12/PTEP!$D$12</f>
        <v>1.4705882352941176E-2</v>
      </c>
      <c r="L21" s="16">
        <v>0</v>
      </c>
      <c r="M21" s="16">
        <v>0</v>
      </c>
      <c r="N21" s="83" t="e">
        <f t="shared" si="1"/>
        <v>#DIV/0!</v>
      </c>
      <c r="O21" s="16">
        <v>0</v>
      </c>
      <c r="P21" s="16">
        <v>0</v>
      </c>
      <c r="Q21" s="83" t="e">
        <f t="shared" si="2"/>
        <v>#DIV/0!</v>
      </c>
      <c r="R21" s="16">
        <v>1</v>
      </c>
      <c r="S21" s="16">
        <v>0</v>
      </c>
      <c r="T21" s="83">
        <f t="shared" si="3"/>
        <v>0</v>
      </c>
      <c r="U21" s="30">
        <v>0</v>
      </c>
      <c r="V21" s="30">
        <v>0</v>
      </c>
      <c r="W21" s="31" t="e">
        <f t="shared" si="4"/>
        <v>#DIV/0!</v>
      </c>
      <c r="X21" s="30">
        <v>0</v>
      </c>
      <c r="Y21" s="30">
        <v>0</v>
      </c>
      <c r="Z21" s="31" t="e">
        <f t="shared" si="5"/>
        <v>#DIV/0!</v>
      </c>
      <c r="AA21" s="30">
        <v>0</v>
      </c>
      <c r="AB21" s="30">
        <v>0</v>
      </c>
      <c r="AC21" s="31" t="e">
        <f t="shared" si="6"/>
        <v>#DIV/0!</v>
      </c>
      <c r="AD21" s="30">
        <v>0</v>
      </c>
      <c r="AE21" s="30">
        <v>0</v>
      </c>
      <c r="AF21" s="31" t="e">
        <f t="shared" si="7"/>
        <v>#DIV/0!</v>
      </c>
      <c r="AG21" s="30">
        <v>1</v>
      </c>
      <c r="AH21" s="30">
        <v>0</v>
      </c>
      <c r="AI21" s="31">
        <f t="shared" si="8"/>
        <v>0</v>
      </c>
      <c r="AJ21" s="30">
        <v>0</v>
      </c>
      <c r="AK21" s="30">
        <v>0</v>
      </c>
      <c r="AL21" s="31" t="e">
        <f t="shared" si="9"/>
        <v>#DIV/0!</v>
      </c>
      <c r="AM21" s="30">
        <v>0</v>
      </c>
      <c r="AN21" s="30">
        <v>0</v>
      </c>
      <c r="AO21" s="31" t="e">
        <f t="shared" si="10"/>
        <v>#DIV/0!</v>
      </c>
      <c r="AP21" s="30">
        <v>0</v>
      </c>
      <c r="AQ21" s="30">
        <v>0</v>
      </c>
      <c r="AR21" s="31" t="e">
        <f t="shared" si="11"/>
        <v>#DIV/0!</v>
      </c>
      <c r="AS21" s="30">
        <v>0</v>
      </c>
      <c r="AT21" s="30">
        <v>0</v>
      </c>
      <c r="AU21" s="31" t="e">
        <f t="shared" si="12"/>
        <v>#DIV/0!</v>
      </c>
      <c r="AV21" s="188">
        <f t="shared" si="16"/>
        <v>2</v>
      </c>
      <c r="AW21" s="189">
        <f t="shared" si="17"/>
        <v>0</v>
      </c>
      <c r="AX21" s="190">
        <f t="shared" si="15"/>
        <v>0</v>
      </c>
      <c r="AY21" s="191">
        <f t="shared" si="0"/>
        <v>0</v>
      </c>
    </row>
    <row r="22" spans="2:51" ht="250.5" customHeight="1" x14ac:dyDescent="0.25">
      <c r="B22" s="311"/>
      <c r="C22" s="97" t="s">
        <v>249</v>
      </c>
      <c r="D22" s="51" t="s">
        <v>250</v>
      </c>
      <c r="E22" s="51" t="s">
        <v>251</v>
      </c>
      <c r="F22" s="51" t="s">
        <v>115</v>
      </c>
      <c r="G22" s="122" t="s">
        <v>82</v>
      </c>
      <c r="H22" s="123" t="s">
        <v>252</v>
      </c>
      <c r="I22" s="124">
        <v>45658</v>
      </c>
      <c r="J22" s="71">
        <v>46022</v>
      </c>
      <c r="K22" s="29">
        <f>PTEP!$G$12/PTEP!$D$12</f>
        <v>1.4705882352941176E-2</v>
      </c>
      <c r="L22" s="16">
        <v>0</v>
      </c>
      <c r="M22" s="16">
        <v>0</v>
      </c>
      <c r="N22" s="83" t="e">
        <f t="shared" si="1"/>
        <v>#DIV/0!</v>
      </c>
      <c r="O22" s="16">
        <v>0</v>
      </c>
      <c r="P22" s="16">
        <v>0</v>
      </c>
      <c r="Q22" s="83" t="e">
        <f t="shared" si="2"/>
        <v>#DIV/0!</v>
      </c>
      <c r="R22" s="16">
        <v>1</v>
      </c>
      <c r="S22" s="16">
        <v>0</v>
      </c>
      <c r="T22" s="83">
        <f t="shared" si="3"/>
        <v>0</v>
      </c>
      <c r="U22" s="30">
        <v>0</v>
      </c>
      <c r="V22" s="30">
        <v>0</v>
      </c>
      <c r="W22" s="31" t="e">
        <f t="shared" si="4"/>
        <v>#DIV/0!</v>
      </c>
      <c r="X22" s="30">
        <v>0</v>
      </c>
      <c r="Y22" s="30">
        <v>0</v>
      </c>
      <c r="Z22" s="31" t="e">
        <f t="shared" si="5"/>
        <v>#DIV/0!</v>
      </c>
      <c r="AA22" s="30">
        <v>1</v>
      </c>
      <c r="AB22" s="30">
        <v>0</v>
      </c>
      <c r="AC22" s="31">
        <f t="shared" si="6"/>
        <v>0</v>
      </c>
      <c r="AD22" s="30">
        <v>0</v>
      </c>
      <c r="AE22" s="30">
        <v>0</v>
      </c>
      <c r="AF22" s="31" t="e">
        <f t="shared" si="7"/>
        <v>#DIV/0!</v>
      </c>
      <c r="AG22" s="30">
        <v>0</v>
      </c>
      <c r="AH22" s="30">
        <v>0</v>
      </c>
      <c r="AI22" s="31" t="e">
        <f t="shared" si="8"/>
        <v>#DIV/0!</v>
      </c>
      <c r="AJ22" s="30">
        <v>1</v>
      </c>
      <c r="AK22" s="30">
        <v>0</v>
      </c>
      <c r="AL22" s="31">
        <f t="shared" si="9"/>
        <v>0</v>
      </c>
      <c r="AM22" s="30">
        <v>0</v>
      </c>
      <c r="AN22" s="30">
        <v>0</v>
      </c>
      <c r="AO22" s="31" t="e">
        <f t="shared" si="10"/>
        <v>#DIV/0!</v>
      </c>
      <c r="AP22" s="30">
        <v>0</v>
      </c>
      <c r="AQ22" s="30">
        <v>0</v>
      </c>
      <c r="AR22" s="31" t="e">
        <f t="shared" si="11"/>
        <v>#DIV/0!</v>
      </c>
      <c r="AS22" s="30">
        <v>1</v>
      </c>
      <c r="AT22" s="30">
        <v>0</v>
      </c>
      <c r="AU22" s="31">
        <f t="shared" si="12"/>
        <v>0</v>
      </c>
      <c r="AV22" s="188">
        <f t="shared" si="16"/>
        <v>4</v>
      </c>
      <c r="AW22" s="189">
        <f t="shared" si="17"/>
        <v>0</v>
      </c>
      <c r="AX22" s="190">
        <f t="shared" si="15"/>
        <v>0</v>
      </c>
      <c r="AY22" s="191">
        <f t="shared" si="0"/>
        <v>0</v>
      </c>
    </row>
    <row r="23" spans="2:51" ht="183.75" customHeight="1" x14ac:dyDescent="0.25">
      <c r="B23" s="311"/>
      <c r="C23" s="97" t="s">
        <v>253</v>
      </c>
      <c r="D23" s="51" t="s">
        <v>254</v>
      </c>
      <c r="E23" s="69" t="s">
        <v>255</v>
      </c>
      <c r="F23" s="51" t="s">
        <v>81</v>
      </c>
      <c r="G23" s="122" t="s">
        <v>82</v>
      </c>
      <c r="H23" s="127" t="s">
        <v>256</v>
      </c>
      <c r="I23" s="124">
        <v>45748</v>
      </c>
      <c r="J23" s="71">
        <v>46022</v>
      </c>
      <c r="K23" s="29">
        <f>PTEP!$G$12/PTEP!$D$12</f>
        <v>1.4705882352941176E-2</v>
      </c>
      <c r="L23" s="16">
        <v>0</v>
      </c>
      <c r="M23" s="16">
        <v>0</v>
      </c>
      <c r="N23" s="83" t="e">
        <f t="shared" si="1"/>
        <v>#DIV/0!</v>
      </c>
      <c r="O23" s="16">
        <v>0</v>
      </c>
      <c r="P23" s="16">
        <v>0</v>
      </c>
      <c r="Q23" s="83" t="e">
        <f t="shared" si="2"/>
        <v>#DIV/0!</v>
      </c>
      <c r="R23" s="16">
        <v>1</v>
      </c>
      <c r="S23" s="16">
        <v>0</v>
      </c>
      <c r="T23" s="83">
        <f t="shared" si="3"/>
        <v>0</v>
      </c>
      <c r="U23" s="30">
        <v>0</v>
      </c>
      <c r="V23" s="30">
        <v>0</v>
      </c>
      <c r="W23" s="31" t="e">
        <f t="shared" si="4"/>
        <v>#DIV/0!</v>
      </c>
      <c r="X23" s="30">
        <v>0</v>
      </c>
      <c r="Y23" s="30">
        <v>0</v>
      </c>
      <c r="Z23" s="31" t="e">
        <f t="shared" si="5"/>
        <v>#DIV/0!</v>
      </c>
      <c r="AA23" s="30">
        <v>0</v>
      </c>
      <c r="AB23" s="30">
        <v>0</v>
      </c>
      <c r="AC23" s="31" t="e">
        <f t="shared" si="6"/>
        <v>#DIV/0!</v>
      </c>
      <c r="AD23" s="30">
        <v>0</v>
      </c>
      <c r="AE23" s="30">
        <v>0</v>
      </c>
      <c r="AF23" s="31" t="e">
        <f t="shared" si="7"/>
        <v>#DIV/0!</v>
      </c>
      <c r="AG23" s="30">
        <v>1</v>
      </c>
      <c r="AH23" s="30">
        <v>0</v>
      </c>
      <c r="AI23" s="31">
        <f t="shared" si="8"/>
        <v>0</v>
      </c>
      <c r="AJ23" s="30">
        <v>0</v>
      </c>
      <c r="AK23" s="30">
        <v>0</v>
      </c>
      <c r="AL23" s="31" t="e">
        <f t="shared" si="9"/>
        <v>#DIV/0!</v>
      </c>
      <c r="AM23" s="30">
        <v>0</v>
      </c>
      <c r="AN23" s="30">
        <v>0</v>
      </c>
      <c r="AO23" s="31" t="e">
        <f t="shared" si="10"/>
        <v>#DIV/0!</v>
      </c>
      <c r="AP23" s="30">
        <v>0</v>
      </c>
      <c r="AQ23" s="30">
        <v>0</v>
      </c>
      <c r="AR23" s="31" t="e">
        <f t="shared" si="11"/>
        <v>#DIV/0!</v>
      </c>
      <c r="AS23" s="30">
        <v>1</v>
      </c>
      <c r="AT23" s="30">
        <v>0</v>
      </c>
      <c r="AU23" s="31">
        <f t="shared" si="12"/>
        <v>0</v>
      </c>
      <c r="AV23" s="188">
        <f t="shared" si="16"/>
        <v>3</v>
      </c>
      <c r="AW23" s="189">
        <f t="shared" si="17"/>
        <v>0</v>
      </c>
      <c r="AX23" s="190">
        <f t="shared" si="15"/>
        <v>0</v>
      </c>
      <c r="AY23" s="191">
        <f t="shared" si="0"/>
        <v>0</v>
      </c>
    </row>
    <row r="24" spans="2:51" ht="90" customHeight="1" thickBot="1" x14ac:dyDescent="0.3">
      <c r="B24" s="312"/>
      <c r="C24" s="97" t="s">
        <v>257</v>
      </c>
      <c r="D24" s="74" t="s">
        <v>258</v>
      </c>
      <c r="E24" s="74" t="s">
        <v>259</v>
      </c>
      <c r="F24" s="74" t="s">
        <v>95</v>
      </c>
      <c r="G24" s="136" t="s">
        <v>82</v>
      </c>
      <c r="H24" s="137" t="s">
        <v>260</v>
      </c>
      <c r="I24" s="138">
        <v>45778</v>
      </c>
      <c r="J24" s="139">
        <v>45808</v>
      </c>
      <c r="K24" s="29">
        <f>PTEP!$G$12/PTEP!$D$12</f>
        <v>1.4705882352941176E-2</v>
      </c>
      <c r="L24" s="16">
        <v>0</v>
      </c>
      <c r="M24" s="16">
        <v>0</v>
      </c>
      <c r="N24" s="83" t="e">
        <f t="shared" si="1"/>
        <v>#DIV/0!</v>
      </c>
      <c r="O24" s="16">
        <v>0</v>
      </c>
      <c r="P24" s="16">
        <v>0</v>
      </c>
      <c r="Q24" s="83" t="e">
        <f t="shared" si="2"/>
        <v>#DIV/0!</v>
      </c>
      <c r="R24" s="16">
        <v>0</v>
      </c>
      <c r="S24" s="16">
        <v>0</v>
      </c>
      <c r="T24" s="83" t="e">
        <f t="shared" si="3"/>
        <v>#DIV/0!</v>
      </c>
      <c r="U24" s="30">
        <v>0</v>
      </c>
      <c r="V24" s="30">
        <v>0</v>
      </c>
      <c r="W24" s="31" t="e">
        <f t="shared" si="4"/>
        <v>#DIV/0!</v>
      </c>
      <c r="X24" s="30">
        <v>1</v>
      </c>
      <c r="Y24" s="30">
        <v>0</v>
      </c>
      <c r="Z24" s="31">
        <f t="shared" si="5"/>
        <v>0</v>
      </c>
      <c r="AA24" s="30">
        <v>0</v>
      </c>
      <c r="AB24" s="30">
        <v>0</v>
      </c>
      <c r="AC24" s="31" t="e">
        <f t="shared" si="6"/>
        <v>#DIV/0!</v>
      </c>
      <c r="AD24" s="30">
        <v>0</v>
      </c>
      <c r="AE24" s="30">
        <v>0</v>
      </c>
      <c r="AF24" s="31" t="e">
        <f t="shared" si="7"/>
        <v>#DIV/0!</v>
      </c>
      <c r="AG24" s="30">
        <v>0</v>
      </c>
      <c r="AH24" s="30">
        <v>0</v>
      </c>
      <c r="AI24" s="31" t="e">
        <f t="shared" si="8"/>
        <v>#DIV/0!</v>
      </c>
      <c r="AJ24" s="30">
        <v>0</v>
      </c>
      <c r="AK24" s="30">
        <v>0</v>
      </c>
      <c r="AL24" s="31" t="e">
        <f t="shared" si="9"/>
        <v>#DIV/0!</v>
      </c>
      <c r="AM24" s="30">
        <v>0</v>
      </c>
      <c r="AN24" s="30">
        <v>0</v>
      </c>
      <c r="AO24" s="31" t="e">
        <f t="shared" si="10"/>
        <v>#DIV/0!</v>
      </c>
      <c r="AP24" s="30">
        <v>0</v>
      </c>
      <c r="AQ24" s="30">
        <v>0</v>
      </c>
      <c r="AR24" s="31" t="e">
        <f t="shared" si="11"/>
        <v>#DIV/0!</v>
      </c>
      <c r="AS24" s="30">
        <v>0</v>
      </c>
      <c r="AT24" s="30">
        <v>0</v>
      </c>
      <c r="AU24" s="31" t="e">
        <f t="shared" si="12"/>
        <v>#DIV/0!</v>
      </c>
      <c r="AV24" s="188">
        <f t="shared" si="16"/>
        <v>1</v>
      </c>
      <c r="AW24" s="189">
        <f t="shared" si="17"/>
        <v>0</v>
      </c>
      <c r="AX24" s="190">
        <f t="shared" si="15"/>
        <v>0</v>
      </c>
      <c r="AY24" s="191">
        <f t="shared" si="0"/>
        <v>0</v>
      </c>
    </row>
    <row r="25" spans="2:51" s="192" customFormat="1" ht="132" customHeight="1" x14ac:dyDescent="0.25">
      <c r="B25" s="309" t="s">
        <v>261</v>
      </c>
      <c r="C25" s="140" t="s">
        <v>262</v>
      </c>
      <c r="D25" s="141" t="s">
        <v>263</v>
      </c>
      <c r="E25" s="56" t="s">
        <v>264</v>
      </c>
      <c r="F25" s="56" t="s">
        <v>265</v>
      </c>
      <c r="G25" s="56" t="s">
        <v>82</v>
      </c>
      <c r="H25" s="142" t="s">
        <v>189</v>
      </c>
      <c r="I25" s="143">
        <v>45748</v>
      </c>
      <c r="J25" s="144">
        <v>45777</v>
      </c>
      <c r="K25" s="29">
        <f>PTEP!$G$12/PTEP!$D$12</f>
        <v>1.4705882352941176E-2</v>
      </c>
      <c r="L25" s="16">
        <v>0</v>
      </c>
      <c r="M25" s="16">
        <v>0</v>
      </c>
      <c r="N25" s="83" t="e">
        <f t="shared" si="1"/>
        <v>#DIV/0!</v>
      </c>
      <c r="O25" s="16">
        <v>0</v>
      </c>
      <c r="P25" s="16">
        <v>0</v>
      </c>
      <c r="Q25" s="83" t="e">
        <f t="shared" si="2"/>
        <v>#DIV/0!</v>
      </c>
      <c r="R25" s="16">
        <v>0</v>
      </c>
      <c r="S25" s="16">
        <v>0</v>
      </c>
      <c r="T25" s="83" t="e">
        <f t="shared" si="3"/>
        <v>#DIV/0!</v>
      </c>
      <c r="U25" s="30">
        <v>1</v>
      </c>
      <c r="V25" s="30">
        <v>0</v>
      </c>
      <c r="W25" s="31">
        <f t="shared" si="4"/>
        <v>0</v>
      </c>
      <c r="X25" s="30">
        <v>0</v>
      </c>
      <c r="Y25" s="30">
        <v>0</v>
      </c>
      <c r="Z25" s="31" t="e">
        <f t="shared" si="5"/>
        <v>#DIV/0!</v>
      </c>
      <c r="AA25" s="30">
        <v>0</v>
      </c>
      <c r="AB25" s="30">
        <v>0</v>
      </c>
      <c r="AC25" s="31" t="e">
        <f t="shared" si="6"/>
        <v>#DIV/0!</v>
      </c>
      <c r="AD25" s="30">
        <v>0</v>
      </c>
      <c r="AE25" s="30">
        <v>0</v>
      </c>
      <c r="AF25" s="31" t="e">
        <f t="shared" si="7"/>
        <v>#DIV/0!</v>
      </c>
      <c r="AG25" s="30">
        <v>0</v>
      </c>
      <c r="AH25" s="30">
        <v>0</v>
      </c>
      <c r="AI25" s="31" t="e">
        <f t="shared" si="8"/>
        <v>#DIV/0!</v>
      </c>
      <c r="AJ25" s="30">
        <v>0</v>
      </c>
      <c r="AK25" s="30">
        <v>0</v>
      </c>
      <c r="AL25" s="31" t="e">
        <f t="shared" si="9"/>
        <v>#DIV/0!</v>
      </c>
      <c r="AM25" s="30">
        <v>0</v>
      </c>
      <c r="AN25" s="30">
        <v>0</v>
      </c>
      <c r="AO25" s="31" t="e">
        <f t="shared" si="10"/>
        <v>#DIV/0!</v>
      </c>
      <c r="AP25" s="30">
        <v>0</v>
      </c>
      <c r="AQ25" s="30">
        <v>0</v>
      </c>
      <c r="AR25" s="31" t="e">
        <f t="shared" si="11"/>
        <v>#DIV/0!</v>
      </c>
      <c r="AS25" s="30">
        <v>0</v>
      </c>
      <c r="AT25" s="30">
        <v>0</v>
      </c>
      <c r="AU25" s="31" t="e">
        <f t="shared" si="12"/>
        <v>#DIV/0!</v>
      </c>
      <c r="AV25" s="188">
        <f t="shared" si="16"/>
        <v>1</v>
      </c>
      <c r="AW25" s="189">
        <f t="shared" si="17"/>
        <v>0</v>
      </c>
      <c r="AX25" s="190">
        <f t="shared" si="15"/>
        <v>0</v>
      </c>
      <c r="AY25" s="191">
        <f t="shared" si="0"/>
        <v>0</v>
      </c>
    </row>
    <row r="26" spans="2:51" s="192" customFormat="1" ht="57" x14ac:dyDescent="0.25">
      <c r="B26" s="309"/>
      <c r="C26" s="145" t="s">
        <v>266</v>
      </c>
      <c r="D26" s="69" t="s">
        <v>267</v>
      </c>
      <c r="E26" s="51" t="s">
        <v>268</v>
      </c>
      <c r="F26" s="51" t="s">
        <v>265</v>
      </c>
      <c r="G26" s="51" t="s">
        <v>82</v>
      </c>
      <c r="H26" s="134" t="s">
        <v>239</v>
      </c>
      <c r="I26" s="52">
        <v>45717</v>
      </c>
      <c r="J26" s="53">
        <v>46022</v>
      </c>
      <c r="K26" s="29">
        <f>PTEP!$G$12/PTEP!$D$12</f>
        <v>1.4705882352941176E-2</v>
      </c>
      <c r="L26" s="16">
        <v>1</v>
      </c>
      <c r="M26" s="16">
        <v>0</v>
      </c>
      <c r="N26" s="83">
        <f t="shared" si="1"/>
        <v>0</v>
      </c>
      <c r="O26" s="16">
        <v>0</v>
      </c>
      <c r="P26" s="16">
        <v>0</v>
      </c>
      <c r="Q26" s="83" t="e">
        <f t="shared" si="2"/>
        <v>#DIV/0!</v>
      </c>
      <c r="R26" s="16">
        <v>0</v>
      </c>
      <c r="S26" s="16">
        <v>0</v>
      </c>
      <c r="T26" s="83" t="e">
        <f t="shared" si="3"/>
        <v>#DIV/0!</v>
      </c>
      <c r="U26" s="30">
        <v>0</v>
      </c>
      <c r="V26" s="30">
        <v>0</v>
      </c>
      <c r="W26" s="31" t="e">
        <f t="shared" si="4"/>
        <v>#DIV/0!</v>
      </c>
      <c r="X26" s="30">
        <v>1</v>
      </c>
      <c r="Y26" s="30">
        <v>0</v>
      </c>
      <c r="Z26" s="31">
        <f t="shared" si="5"/>
        <v>0</v>
      </c>
      <c r="AA26" s="30">
        <v>0</v>
      </c>
      <c r="AB26" s="30">
        <v>0</v>
      </c>
      <c r="AC26" s="31" t="e">
        <f t="shared" si="6"/>
        <v>#DIV/0!</v>
      </c>
      <c r="AD26" s="30">
        <v>0</v>
      </c>
      <c r="AE26" s="30">
        <v>0</v>
      </c>
      <c r="AF26" s="31" t="e">
        <f t="shared" si="7"/>
        <v>#DIV/0!</v>
      </c>
      <c r="AG26" s="30">
        <v>0</v>
      </c>
      <c r="AH26" s="30">
        <v>0</v>
      </c>
      <c r="AI26" s="31" t="e">
        <f t="shared" si="8"/>
        <v>#DIV/0!</v>
      </c>
      <c r="AJ26" s="30">
        <v>1</v>
      </c>
      <c r="AK26" s="30">
        <v>0</v>
      </c>
      <c r="AL26" s="31">
        <f t="shared" si="9"/>
        <v>0</v>
      </c>
      <c r="AM26" s="30">
        <v>0</v>
      </c>
      <c r="AN26" s="30">
        <v>0</v>
      </c>
      <c r="AO26" s="31" t="e">
        <f t="shared" si="10"/>
        <v>#DIV/0!</v>
      </c>
      <c r="AP26" s="30">
        <v>0</v>
      </c>
      <c r="AQ26" s="30">
        <v>0</v>
      </c>
      <c r="AR26" s="31" t="e">
        <f t="shared" si="11"/>
        <v>#DIV/0!</v>
      </c>
      <c r="AS26" s="30">
        <v>1</v>
      </c>
      <c r="AT26" s="30">
        <v>0</v>
      </c>
      <c r="AU26" s="31">
        <f t="shared" si="12"/>
        <v>0</v>
      </c>
      <c r="AV26" s="188">
        <f t="shared" si="16"/>
        <v>4</v>
      </c>
      <c r="AW26" s="189">
        <f t="shared" si="17"/>
        <v>0</v>
      </c>
      <c r="AX26" s="190">
        <f t="shared" si="15"/>
        <v>0</v>
      </c>
      <c r="AY26" s="191">
        <f t="shared" si="0"/>
        <v>0</v>
      </c>
    </row>
    <row r="27" spans="2:51" s="192" customFormat="1" ht="293.25" customHeight="1" x14ac:dyDescent="0.25">
      <c r="B27" s="309"/>
      <c r="C27" s="145" t="s">
        <v>269</v>
      </c>
      <c r="D27" s="69" t="s">
        <v>270</v>
      </c>
      <c r="E27" s="51" t="s">
        <v>268</v>
      </c>
      <c r="F27" s="51" t="s">
        <v>265</v>
      </c>
      <c r="G27" s="51" t="s">
        <v>82</v>
      </c>
      <c r="H27" s="134" t="s">
        <v>239</v>
      </c>
      <c r="I27" s="52">
        <v>45717</v>
      </c>
      <c r="J27" s="53">
        <v>46022</v>
      </c>
      <c r="K27" s="29">
        <f>PTEP!$G$12/PTEP!$D$12</f>
        <v>1.4705882352941176E-2</v>
      </c>
      <c r="L27" s="16">
        <v>0.5</v>
      </c>
      <c r="M27" s="16">
        <v>0</v>
      </c>
      <c r="N27" s="83">
        <f t="shared" si="1"/>
        <v>0</v>
      </c>
      <c r="O27" s="16">
        <v>0</v>
      </c>
      <c r="P27" s="16">
        <v>0</v>
      </c>
      <c r="Q27" s="83" t="e">
        <f t="shared" si="2"/>
        <v>#DIV/0!</v>
      </c>
      <c r="R27" s="16">
        <v>0.5</v>
      </c>
      <c r="S27" s="16">
        <v>0</v>
      </c>
      <c r="T27" s="83">
        <f t="shared" si="3"/>
        <v>0</v>
      </c>
      <c r="U27" s="30">
        <v>0</v>
      </c>
      <c r="V27" s="30">
        <v>0</v>
      </c>
      <c r="W27" s="31" t="e">
        <f t="shared" si="4"/>
        <v>#DIV/0!</v>
      </c>
      <c r="X27" s="30">
        <v>0</v>
      </c>
      <c r="Y27" s="30">
        <v>0</v>
      </c>
      <c r="Z27" s="31" t="e">
        <f t="shared" si="5"/>
        <v>#DIV/0!</v>
      </c>
      <c r="AA27" s="30">
        <v>1</v>
      </c>
      <c r="AB27" s="30">
        <v>0</v>
      </c>
      <c r="AC27" s="31">
        <f t="shared" si="6"/>
        <v>0</v>
      </c>
      <c r="AD27" s="30">
        <v>0</v>
      </c>
      <c r="AE27" s="30">
        <v>0</v>
      </c>
      <c r="AF27" s="31" t="e">
        <f t="shared" si="7"/>
        <v>#DIV/0!</v>
      </c>
      <c r="AG27" s="30">
        <v>0</v>
      </c>
      <c r="AH27" s="30"/>
      <c r="AI27" s="31" t="e">
        <f t="shared" si="8"/>
        <v>#DIV/0!</v>
      </c>
      <c r="AJ27" s="30">
        <v>1</v>
      </c>
      <c r="AK27" s="30">
        <v>0</v>
      </c>
      <c r="AL27" s="31">
        <f t="shared" si="9"/>
        <v>0</v>
      </c>
      <c r="AM27" s="30">
        <v>0</v>
      </c>
      <c r="AN27" s="30">
        <v>0</v>
      </c>
      <c r="AO27" s="31" t="e">
        <f t="shared" si="10"/>
        <v>#DIV/0!</v>
      </c>
      <c r="AP27" s="30">
        <v>0</v>
      </c>
      <c r="AQ27" s="30">
        <v>0</v>
      </c>
      <c r="AR27" s="31" t="e">
        <f t="shared" si="11"/>
        <v>#DIV/0!</v>
      </c>
      <c r="AS27" s="30">
        <v>1</v>
      </c>
      <c r="AT27" s="30">
        <v>0</v>
      </c>
      <c r="AU27" s="31">
        <f t="shared" si="12"/>
        <v>0</v>
      </c>
      <c r="AV27" s="188">
        <f t="shared" si="16"/>
        <v>4</v>
      </c>
      <c r="AW27" s="189">
        <f t="shared" si="17"/>
        <v>0</v>
      </c>
      <c r="AX27" s="190">
        <f t="shared" si="15"/>
        <v>0</v>
      </c>
      <c r="AY27" s="191">
        <f t="shared" si="0"/>
        <v>0</v>
      </c>
    </row>
    <row r="28" spans="2:51" s="192" customFormat="1" ht="271.5" customHeight="1" thickBot="1" x14ac:dyDescent="0.3">
      <c r="B28" s="309"/>
      <c r="C28" s="219" t="s">
        <v>271</v>
      </c>
      <c r="D28" s="146" t="s">
        <v>272</v>
      </c>
      <c r="E28" s="147" t="s">
        <v>273</v>
      </c>
      <c r="F28" s="147" t="s">
        <v>95</v>
      </c>
      <c r="G28" s="147" t="s">
        <v>82</v>
      </c>
      <c r="H28" s="148" t="s">
        <v>273</v>
      </c>
      <c r="I28" s="149">
        <v>45839</v>
      </c>
      <c r="J28" s="150">
        <v>46022</v>
      </c>
      <c r="K28" s="220">
        <f>PTEP!$G$12/PTEP!$D$12</f>
        <v>1.4705882352941176E-2</v>
      </c>
      <c r="L28" s="221">
        <v>0</v>
      </c>
      <c r="M28" s="221">
        <v>0</v>
      </c>
      <c r="N28" s="222" t="e">
        <f t="shared" si="1"/>
        <v>#DIV/0!</v>
      </c>
      <c r="O28" s="221">
        <v>0</v>
      </c>
      <c r="P28" s="221">
        <v>0</v>
      </c>
      <c r="Q28" s="222" t="e">
        <f t="shared" si="2"/>
        <v>#DIV/0!</v>
      </c>
      <c r="R28" s="221">
        <v>0</v>
      </c>
      <c r="S28" s="221">
        <v>0</v>
      </c>
      <c r="T28" s="222" t="e">
        <f t="shared" si="3"/>
        <v>#DIV/0!</v>
      </c>
      <c r="U28" s="223">
        <v>0</v>
      </c>
      <c r="V28" s="223">
        <v>0</v>
      </c>
      <c r="W28" s="224" t="e">
        <f t="shared" si="4"/>
        <v>#DIV/0!</v>
      </c>
      <c r="X28" s="223">
        <v>0</v>
      </c>
      <c r="Y28" s="223">
        <v>0</v>
      </c>
      <c r="Z28" s="224" t="e">
        <f t="shared" si="5"/>
        <v>#DIV/0!</v>
      </c>
      <c r="AA28" s="223">
        <v>0</v>
      </c>
      <c r="AB28" s="223">
        <v>0</v>
      </c>
      <c r="AC28" s="224" t="e">
        <f t="shared" si="6"/>
        <v>#DIV/0!</v>
      </c>
      <c r="AD28" s="223">
        <v>1</v>
      </c>
      <c r="AE28" s="223">
        <v>0</v>
      </c>
      <c r="AF28" s="224">
        <f t="shared" si="7"/>
        <v>0</v>
      </c>
      <c r="AG28" s="223">
        <v>0</v>
      </c>
      <c r="AH28" s="223">
        <v>0</v>
      </c>
      <c r="AI28" s="224" t="e">
        <f t="shared" si="8"/>
        <v>#DIV/0!</v>
      </c>
      <c r="AJ28" s="223">
        <v>0</v>
      </c>
      <c r="AK28" s="223">
        <v>0</v>
      </c>
      <c r="AL28" s="224" t="e">
        <f t="shared" si="9"/>
        <v>#DIV/0!</v>
      </c>
      <c r="AM28" s="223">
        <v>1</v>
      </c>
      <c r="AN28" s="223">
        <v>0</v>
      </c>
      <c r="AO28" s="224">
        <f t="shared" si="10"/>
        <v>0</v>
      </c>
      <c r="AP28" s="223">
        <v>0</v>
      </c>
      <c r="AQ28" s="223">
        <v>0</v>
      </c>
      <c r="AR28" s="224" t="e">
        <f t="shared" si="11"/>
        <v>#DIV/0!</v>
      </c>
      <c r="AS28" s="223">
        <v>0</v>
      </c>
      <c r="AT28" s="223">
        <v>0</v>
      </c>
      <c r="AU28" s="224" t="e">
        <f t="shared" si="12"/>
        <v>#DIV/0!</v>
      </c>
      <c r="AV28" s="225">
        <f t="shared" si="16"/>
        <v>2</v>
      </c>
      <c r="AW28" s="226">
        <f t="shared" si="17"/>
        <v>0</v>
      </c>
      <c r="AX28" s="227">
        <f t="shared" si="15"/>
        <v>0</v>
      </c>
      <c r="AY28" s="228">
        <f t="shared" si="0"/>
        <v>0</v>
      </c>
    </row>
    <row r="29" spans="2:51" ht="186.6" customHeight="1" x14ac:dyDescent="0.25">
      <c r="B29" s="313" t="s">
        <v>274</v>
      </c>
      <c r="C29" s="229" t="s">
        <v>275</v>
      </c>
      <c r="D29" s="230" t="s">
        <v>276</v>
      </c>
      <c r="E29" s="231" t="s">
        <v>277</v>
      </c>
      <c r="F29" s="231" t="s">
        <v>278</v>
      </c>
      <c r="G29" s="232" t="s">
        <v>82</v>
      </c>
      <c r="H29" s="233" t="s">
        <v>279</v>
      </c>
      <c r="I29" s="233">
        <v>45691</v>
      </c>
      <c r="J29" s="234">
        <v>45869</v>
      </c>
      <c r="K29" s="235">
        <f>PTEP!$G$12/PTEP!$D$12</f>
        <v>1.4705882352941176E-2</v>
      </c>
      <c r="L29" s="236">
        <v>0</v>
      </c>
      <c r="M29" s="236">
        <v>0</v>
      </c>
      <c r="N29" s="237" t="e">
        <f t="shared" si="1"/>
        <v>#DIV/0!</v>
      </c>
      <c r="O29" s="236">
        <v>0</v>
      </c>
      <c r="P29" s="236">
        <v>0</v>
      </c>
      <c r="Q29" s="237" t="e">
        <f t="shared" si="2"/>
        <v>#DIV/0!</v>
      </c>
      <c r="R29" s="236">
        <v>0</v>
      </c>
      <c r="S29" s="236">
        <v>0</v>
      </c>
      <c r="T29" s="237" t="e">
        <f t="shared" si="3"/>
        <v>#DIV/0!</v>
      </c>
      <c r="U29" s="238">
        <v>0</v>
      </c>
      <c r="V29" s="238">
        <v>0</v>
      </c>
      <c r="W29" s="239" t="e">
        <f t="shared" si="4"/>
        <v>#DIV/0!</v>
      </c>
      <c r="X29" s="238">
        <v>0</v>
      </c>
      <c r="Y29" s="238">
        <v>0</v>
      </c>
      <c r="Z29" s="239" t="e">
        <f t="shared" si="5"/>
        <v>#DIV/0!</v>
      </c>
      <c r="AA29" s="238">
        <v>0</v>
      </c>
      <c r="AB29" s="238">
        <v>0</v>
      </c>
      <c r="AC29" s="239" t="e">
        <f t="shared" si="6"/>
        <v>#DIV/0!</v>
      </c>
      <c r="AD29" s="238">
        <v>1</v>
      </c>
      <c r="AE29" s="238">
        <v>0</v>
      </c>
      <c r="AF29" s="239">
        <f t="shared" si="7"/>
        <v>0</v>
      </c>
      <c r="AG29" s="238">
        <v>0</v>
      </c>
      <c r="AH29" s="238">
        <v>0</v>
      </c>
      <c r="AI29" s="239" t="e">
        <f t="shared" si="8"/>
        <v>#DIV/0!</v>
      </c>
      <c r="AJ29" s="238">
        <v>0</v>
      </c>
      <c r="AK29" s="238">
        <v>0</v>
      </c>
      <c r="AL29" s="239" t="e">
        <f t="shared" si="9"/>
        <v>#DIV/0!</v>
      </c>
      <c r="AM29" s="238">
        <v>0</v>
      </c>
      <c r="AN29" s="238">
        <v>0</v>
      </c>
      <c r="AO29" s="239" t="e">
        <f t="shared" si="10"/>
        <v>#DIV/0!</v>
      </c>
      <c r="AP29" s="238">
        <v>0</v>
      </c>
      <c r="AQ29" s="238">
        <v>0</v>
      </c>
      <c r="AR29" s="239" t="e">
        <f t="shared" si="11"/>
        <v>#DIV/0!</v>
      </c>
      <c r="AS29" s="238">
        <v>0</v>
      </c>
      <c r="AT29" s="238">
        <v>0</v>
      </c>
      <c r="AU29" s="239" t="e">
        <f t="shared" si="12"/>
        <v>#DIV/0!</v>
      </c>
      <c r="AV29" s="240">
        <f t="shared" si="16"/>
        <v>1</v>
      </c>
      <c r="AW29" s="241">
        <f t="shared" si="17"/>
        <v>0</v>
      </c>
      <c r="AX29" s="242">
        <f t="shared" si="15"/>
        <v>0</v>
      </c>
      <c r="AY29" s="243">
        <f t="shared" si="0"/>
        <v>0</v>
      </c>
    </row>
    <row r="30" spans="2:51" ht="156.75" customHeight="1" x14ac:dyDescent="0.25">
      <c r="B30" s="309"/>
      <c r="C30" s="145" t="s">
        <v>280</v>
      </c>
      <c r="D30" s="72" t="s">
        <v>281</v>
      </c>
      <c r="E30" s="63" t="s">
        <v>282</v>
      </c>
      <c r="F30" s="63" t="s">
        <v>81</v>
      </c>
      <c r="G30" s="63" t="s">
        <v>82</v>
      </c>
      <c r="H30" s="131" t="s">
        <v>283</v>
      </c>
      <c r="I30" s="129">
        <v>45659</v>
      </c>
      <c r="J30" s="130">
        <v>45747</v>
      </c>
      <c r="K30" s="29">
        <f>PTEP!$G$12/PTEP!$D$12</f>
        <v>1.4705882352941176E-2</v>
      </c>
      <c r="L30" s="16">
        <v>0</v>
      </c>
      <c r="M30" s="16">
        <v>0</v>
      </c>
      <c r="N30" s="83" t="e">
        <f t="shared" si="1"/>
        <v>#DIV/0!</v>
      </c>
      <c r="O30" s="16">
        <v>1</v>
      </c>
      <c r="P30" s="16">
        <v>0</v>
      </c>
      <c r="Q30" s="83">
        <f t="shared" si="2"/>
        <v>0</v>
      </c>
      <c r="R30" s="16">
        <v>0</v>
      </c>
      <c r="S30" s="16">
        <v>0</v>
      </c>
      <c r="T30" s="83" t="e">
        <f t="shared" si="3"/>
        <v>#DIV/0!</v>
      </c>
      <c r="U30" s="30">
        <v>0</v>
      </c>
      <c r="V30" s="30">
        <v>0</v>
      </c>
      <c r="W30" s="31" t="e">
        <f t="shared" si="4"/>
        <v>#DIV/0!</v>
      </c>
      <c r="X30" s="30">
        <v>0</v>
      </c>
      <c r="Y30" s="30">
        <v>0</v>
      </c>
      <c r="Z30" s="31" t="e">
        <f t="shared" si="5"/>
        <v>#DIV/0!</v>
      </c>
      <c r="AA30" s="30">
        <v>0</v>
      </c>
      <c r="AB30" s="30">
        <v>0</v>
      </c>
      <c r="AC30" s="31" t="e">
        <f t="shared" si="6"/>
        <v>#DIV/0!</v>
      </c>
      <c r="AD30" s="30">
        <v>0</v>
      </c>
      <c r="AE30" s="30">
        <v>0</v>
      </c>
      <c r="AF30" s="31" t="e">
        <f t="shared" si="7"/>
        <v>#DIV/0!</v>
      </c>
      <c r="AG30" s="30">
        <v>0</v>
      </c>
      <c r="AH30" s="30">
        <v>0</v>
      </c>
      <c r="AI30" s="31" t="e">
        <f t="shared" si="8"/>
        <v>#DIV/0!</v>
      </c>
      <c r="AJ30" s="30">
        <v>0</v>
      </c>
      <c r="AK30" s="30">
        <v>0</v>
      </c>
      <c r="AL30" s="31" t="e">
        <f t="shared" si="9"/>
        <v>#DIV/0!</v>
      </c>
      <c r="AM30" s="30">
        <v>0</v>
      </c>
      <c r="AN30" s="30">
        <v>0</v>
      </c>
      <c r="AO30" s="31" t="e">
        <f t="shared" si="10"/>
        <v>#DIV/0!</v>
      </c>
      <c r="AP30" s="30">
        <v>0</v>
      </c>
      <c r="AQ30" s="30">
        <v>0</v>
      </c>
      <c r="AR30" s="31" t="e">
        <f t="shared" si="11"/>
        <v>#DIV/0!</v>
      </c>
      <c r="AS30" s="30">
        <v>0</v>
      </c>
      <c r="AT30" s="30">
        <v>0</v>
      </c>
      <c r="AU30" s="31" t="e">
        <f t="shared" si="12"/>
        <v>#DIV/0!</v>
      </c>
      <c r="AV30" s="188">
        <f t="shared" si="16"/>
        <v>1</v>
      </c>
      <c r="AW30" s="189">
        <f t="shared" si="17"/>
        <v>0</v>
      </c>
      <c r="AX30" s="190">
        <f t="shared" si="15"/>
        <v>0</v>
      </c>
      <c r="AY30" s="193">
        <f t="shared" si="0"/>
        <v>0</v>
      </c>
    </row>
    <row r="31" spans="2:51" ht="88.5" customHeight="1" x14ac:dyDescent="0.25">
      <c r="B31" s="309"/>
      <c r="C31" s="145" t="s">
        <v>284</v>
      </c>
      <c r="D31" s="72" t="s">
        <v>285</v>
      </c>
      <c r="E31" s="63" t="s">
        <v>286</v>
      </c>
      <c r="F31" s="63" t="s">
        <v>81</v>
      </c>
      <c r="G31" s="63" t="s">
        <v>82</v>
      </c>
      <c r="H31" s="128" t="s">
        <v>286</v>
      </c>
      <c r="I31" s="129">
        <v>45659</v>
      </c>
      <c r="J31" s="130">
        <v>45747</v>
      </c>
      <c r="K31" s="29">
        <f>PTEP!$G$12/PTEP!$D$12</f>
        <v>1.4705882352941176E-2</v>
      </c>
      <c r="L31" s="16">
        <v>0</v>
      </c>
      <c r="M31" s="16">
        <v>0</v>
      </c>
      <c r="N31" s="83" t="e">
        <f t="shared" si="1"/>
        <v>#DIV/0!</v>
      </c>
      <c r="O31" s="16">
        <v>0</v>
      </c>
      <c r="P31" s="16">
        <v>0</v>
      </c>
      <c r="Q31" s="83" t="e">
        <f t="shared" si="2"/>
        <v>#DIV/0!</v>
      </c>
      <c r="R31" s="16">
        <v>1</v>
      </c>
      <c r="S31" s="16">
        <v>0</v>
      </c>
      <c r="T31" s="83">
        <f t="shared" si="3"/>
        <v>0</v>
      </c>
      <c r="U31" s="30">
        <v>0</v>
      </c>
      <c r="V31" s="30">
        <v>0</v>
      </c>
      <c r="W31" s="31" t="e">
        <f t="shared" si="4"/>
        <v>#DIV/0!</v>
      </c>
      <c r="X31" s="30">
        <v>0</v>
      </c>
      <c r="Y31" s="30">
        <v>0</v>
      </c>
      <c r="Z31" s="31" t="e">
        <f t="shared" si="5"/>
        <v>#DIV/0!</v>
      </c>
      <c r="AA31" s="30">
        <v>0</v>
      </c>
      <c r="AB31" s="30">
        <v>0</v>
      </c>
      <c r="AC31" s="31" t="e">
        <f t="shared" si="6"/>
        <v>#DIV/0!</v>
      </c>
      <c r="AD31" s="30">
        <v>0</v>
      </c>
      <c r="AE31" s="30">
        <v>0</v>
      </c>
      <c r="AF31" s="31" t="e">
        <f t="shared" si="7"/>
        <v>#DIV/0!</v>
      </c>
      <c r="AG31" s="30">
        <v>0</v>
      </c>
      <c r="AH31" s="30">
        <v>0</v>
      </c>
      <c r="AI31" s="31" t="e">
        <f t="shared" si="8"/>
        <v>#DIV/0!</v>
      </c>
      <c r="AJ31" s="30">
        <v>0</v>
      </c>
      <c r="AK31" s="30">
        <v>0</v>
      </c>
      <c r="AL31" s="31" t="e">
        <f t="shared" si="9"/>
        <v>#DIV/0!</v>
      </c>
      <c r="AM31" s="30">
        <v>0</v>
      </c>
      <c r="AN31" s="30">
        <v>0</v>
      </c>
      <c r="AO31" s="31" t="e">
        <f t="shared" si="10"/>
        <v>#DIV/0!</v>
      </c>
      <c r="AP31" s="30">
        <v>0</v>
      </c>
      <c r="AQ31" s="30">
        <v>0</v>
      </c>
      <c r="AR31" s="31" t="e">
        <f t="shared" si="11"/>
        <v>#DIV/0!</v>
      </c>
      <c r="AS31" s="30">
        <v>0</v>
      </c>
      <c r="AT31" s="30">
        <v>0</v>
      </c>
      <c r="AU31" s="31" t="e">
        <f t="shared" si="12"/>
        <v>#DIV/0!</v>
      </c>
      <c r="AV31" s="188">
        <f t="shared" si="16"/>
        <v>1</v>
      </c>
      <c r="AW31" s="189">
        <f t="shared" si="17"/>
        <v>0</v>
      </c>
      <c r="AX31" s="190">
        <f t="shared" si="15"/>
        <v>0</v>
      </c>
      <c r="AY31" s="193">
        <f t="shared" si="0"/>
        <v>0</v>
      </c>
    </row>
    <row r="32" spans="2:51" ht="408" customHeight="1" x14ac:dyDescent="0.25">
      <c r="B32" s="309"/>
      <c r="C32" s="145" t="s">
        <v>287</v>
      </c>
      <c r="D32" s="107" t="s">
        <v>288</v>
      </c>
      <c r="E32" s="86" t="s">
        <v>289</v>
      </c>
      <c r="F32" s="86" t="s">
        <v>81</v>
      </c>
      <c r="G32" s="86" t="s">
        <v>82</v>
      </c>
      <c r="H32" s="108" t="s">
        <v>290</v>
      </c>
      <c r="I32" s="109" t="s">
        <v>291</v>
      </c>
      <c r="J32" s="110" t="s">
        <v>292</v>
      </c>
      <c r="K32" s="29">
        <f>PTEP!$G$12/PTEP!$D$12</f>
        <v>1.4705882352941176E-2</v>
      </c>
      <c r="L32" s="16">
        <v>0</v>
      </c>
      <c r="M32" s="16">
        <v>0</v>
      </c>
      <c r="N32" s="83" t="e">
        <f t="shared" si="1"/>
        <v>#DIV/0!</v>
      </c>
      <c r="O32" s="16">
        <v>0</v>
      </c>
      <c r="P32" s="16">
        <v>0</v>
      </c>
      <c r="Q32" s="83" t="e">
        <f t="shared" si="2"/>
        <v>#DIV/0!</v>
      </c>
      <c r="R32" s="16">
        <v>1</v>
      </c>
      <c r="S32" s="16">
        <v>0</v>
      </c>
      <c r="T32" s="83">
        <f t="shared" si="3"/>
        <v>0</v>
      </c>
      <c r="U32" s="30">
        <v>0</v>
      </c>
      <c r="V32" s="30">
        <v>0</v>
      </c>
      <c r="W32" s="31" t="e">
        <f t="shared" si="4"/>
        <v>#DIV/0!</v>
      </c>
      <c r="X32" s="30">
        <v>0</v>
      </c>
      <c r="Y32" s="30">
        <v>0</v>
      </c>
      <c r="Z32" s="31" t="e">
        <f t="shared" si="5"/>
        <v>#DIV/0!</v>
      </c>
      <c r="AA32" s="30">
        <v>0</v>
      </c>
      <c r="AB32" s="30">
        <v>0</v>
      </c>
      <c r="AC32" s="31" t="e">
        <f t="shared" si="6"/>
        <v>#DIV/0!</v>
      </c>
      <c r="AD32" s="30">
        <v>0</v>
      </c>
      <c r="AE32" s="30">
        <v>0</v>
      </c>
      <c r="AF32" s="31" t="e">
        <f t="shared" si="7"/>
        <v>#DIV/0!</v>
      </c>
      <c r="AG32" s="30">
        <v>0</v>
      </c>
      <c r="AH32" s="30">
        <v>0</v>
      </c>
      <c r="AI32" s="31" t="e">
        <f t="shared" si="8"/>
        <v>#DIV/0!</v>
      </c>
      <c r="AJ32" s="30">
        <v>1</v>
      </c>
      <c r="AK32" s="30">
        <v>0</v>
      </c>
      <c r="AL32" s="31">
        <f t="shared" si="9"/>
        <v>0</v>
      </c>
      <c r="AM32" s="30">
        <v>0</v>
      </c>
      <c r="AN32" s="30">
        <v>0</v>
      </c>
      <c r="AO32" s="31" t="e">
        <f t="shared" si="10"/>
        <v>#DIV/0!</v>
      </c>
      <c r="AP32" s="30">
        <v>0</v>
      </c>
      <c r="AQ32" s="30">
        <v>0</v>
      </c>
      <c r="AR32" s="31" t="e">
        <f t="shared" si="11"/>
        <v>#DIV/0!</v>
      </c>
      <c r="AS32" s="30">
        <v>0</v>
      </c>
      <c r="AT32" s="30">
        <v>0</v>
      </c>
      <c r="AU32" s="31" t="e">
        <f t="shared" si="12"/>
        <v>#DIV/0!</v>
      </c>
      <c r="AV32" s="188">
        <f t="shared" si="16"/>
        <v>2</v>
      </c>
      <c r="AW32" s="189">
        <f t="shared" si="17"/>
        <v>0</v>
      </c>
      <c r="AX32" s="190">
        <f t="shared" si="15"/>
        <v>0</v>
      </c>
      <c r="AY32" s="193">
        <f t="shared" si="0"/>
        <v>0</v>
      </c>
    </row>
    <row r="33" spans="2:51" ht="178.5" customHeight="1" x14ac:dyDescent="0.25">
      <c r="B33" s="309"/>
      <c r="C33" s="145" t="s">
        <v>293</v>
      </c>
      <c r="D33" s="72" t="s">
        <v>294</v>
      </c>
      <c r="E33" s="63" t="s">
        <v>295</v>
      </c>
      <c r="F33" s="151" t="s">
        <v>296</v>
      </c>
      <c r="G33" s="63" t="s">
        <v>82</v>
      </c>
      <c r="H33" s="128" t="s">
        <v>297</v>
      </c>
      <c r="I33" s="129">
        <v>45691</v>
      </c>
      <c r="J33" s="130">
        <v>46022</v>
      </c>
      <c r="K33" s="29">
        <f>PTEP!$G$12/PTEP!$D$12</f>
        <v>1.4705882352941176E-2</v>
      </c>
      <c r="L33" s="16">
        <v>0</v>
      </c>
      <c r="M33" s="16">
        <v>0</v>
      </c>
      <c r="N33" s="83" t="e">
        <f t="shared" si="1"/>
        <v>#DIV/0!</v>
      </c>
      <c r="O33" s="16">
        <v>0</v>
      </c>
      <c r="P33" s="16">
        <v>0</v>
      </c>
      <c r="Q33" s="83" t="e">
        <f t="shared" si="2"/>
        <v>#DIV/0!</v>
      </c>
      <c r="R33" s="16">
        <v>0</v>
      </c>
      <c r="S33" s="16">
        <v>0</v>
      </c>
      <c r="T33" s="83" t="e">
        <f t="shared" si="3"/>
        <v>#DIV/0!</v>
      </c>
      <c r="U33" s="30">
        <v>0</v>
      </c>
      <c r="V33" s="30">
        <v>0</v>
      </c>
      <c r="W33" s="31" t="e">
        <f t="shared" si="4"/>
        <v>#DIV/0!</v>
      </c>
      <c r="X33" s="30">
        <v>1</v>
      </c>
      <c r="Y33" s="30">
        <v>0</v>
      </c>
      <c r="Z33" s="31">
        <f t="shared" si="5"/>
        <v>0</v>
      </c>
      <c r="AA33" s="30">
        <v>0</v>
      </c>
      <c r="AB33" s="30">
        <v>0</v>
      </c>
      <c r="AC33" s="31" t="e">
        <f t="shared" si="6"/>
        <v>#DIV/0!</v>
      </c>
      <c r="AD33" s="30">
        <v>0</v>
      </c>
      <c r="AE33" s="30">
        <v>0</v>
      </c>
      <c r="AF33" s="31" t="e">
        <f t="shared" si="7"/>
        <v>#DIV/0!</v>
      </c>
      <c r="AG33" s="30">
        <v>0</v>
      </c>
      <c r="AH33" s="30">
        <v>0</v>
      </c>
      <c r="AI33" s="31" t="e">
        <f t="shared" si="8"/>
        <v>#DIV/0!</v>
      </c>
      <c r="AJ33" s="30">
        <v>0</v>
      </c>
      <c r="AK33" s="30">
        <v>0</v>
      </c>
      <c r="AL33" s="31" t="e">
        <f t="shared" si="9"/>
        <v>#DIV/0!</v>
      </c>
      <c r="AM33" s="30">
        <v>0</v>
      </c>
      <c r="AN33" s="30">
        <v>0</v>
      </c>
      <c r="AO33" s="31" t="e">
        <f t="shared" si="10"/>
        <v>#DIV/0!</v>
      </c>
      <c r="AP33" s="30">
        <v>0</v>
      </c>
      <c r="AQ33" s="30">
        <v>0</v>
      </c>
      <c r="AR33" s="31" t="e">
        <f t="shared" si="11"/>
        <v>#DIV/0!</v>
      </c>
      <c r="AS33" s="30">
        <v>0</v>
      </c>
      <c r="AT33" s="30">
        <v>0</v>
      </c>
      <c r="AU33" s="31" t="e">
        <f t="shared" si="12"/>
        <v>#DIV/0!</v>
      </c>
      <c r="AV33" s="188">
        <f t="shared" si="16"/>
        <v>1</v>
      </c>
      <c r="AW33" s="189">
        <f t="shared" si="17"/>
        <v>0</v>
      </c>
      <c r="AX33" s="190">
        <f t="shared" si="15"/>
        <v>0</v>
      </c>
      <c r="AY33" s="193">
        <f t="shared" si="0"/>
        <v>0</v>
      </c>
    </row>
    <row r="34" spans="2:51" ht="95.25" customHeight="1" x14ac:dyDescent="0.25">
      <c r="B34" s="309"/>
      <c r="C34" s="145" t="s">
        <v>298</v>
      </c>
      <c r="D34" s="72" t="s">
        <v>299</v>
      </c>
      <c r="E34" s="63" t="s">
        <v>300</v>
      </c>
      <c r="F34" s="63" t="s">
        <v>81</v>
      </c>
      <c r="G34" s="63" t="s">
        <v>82</v>
      </c>
      <c r="H34" s="128" t="s">
        <v>301</v>
      </c>
      <c r="I34" s="129">
        <v>45659</v>
      </c>
      <c r="J34" s="130">
        <v>46022</v>
      </c>
      <c r="K34" s="29">
        <f>PTEP!$G$12/PTEP!$D$12</f>
        <v>1.4705882352941176E-2</v>
      </c>
      <c r="L34" s="16">
        <v>0</v>
      </c>
      <c r="M34" s="16">
        <v>0</v>
      </c>
      <c r="N34" s="83" t="e">
        <f t="shared" si="1"/>
        <v>#DIV/0!</v>
      </c>
      <c r="O34" s="16">
        <v>0.1</v>
      </c>
      <c r="P34" s="16">
        <v>0</v>
      </c>
      <c r="Q34" s="83">
        <f t="shared" si="2"/>
        <v>0</v>
      </c>
      <c r="R34" s="16">
        <v>0.1</v>
      </c>
      <c r="S34" s="16">
        <v>0</v>
      </c>
      <c r="T34" s="83">
        <f t="shared" si="3"/>
        <v>0</v>
      </c>
      <c r="U34" s="30">
        <v>0.8</v>
      </c>
      <c r="V34" s="30">
        <v>0</v>
      </c>
      <c r="W34" s="31">
        <f t="shared" si="4"/>
        <v>0</v>
      </c>
      <c r="X34" s="30">
        <v>0</v>
      </c>
      <c r="Y34" s="30">
        <v>0</v>
      </c>
      <c r="Z34" s="31" t="e">
        <f t="shared" si="5"/>
        <v>#DIV/0!</v>
      </c>
      <c r="AA34" s="30">
        <v>0</v>
      </c>
      <c r="AB34" s="30">
        <v>0</v>
      </c>
      <c r="AC34" s="31" t="e">
        <f t="shared" si="6"/>
        <v>#DIV/0!</v>
      </c>
      <c r="AD34" s="30">
        <v>0</v>
      </c>
      <c r="AE34" s="30">
        <v>0</v>
      </c>
      <c r="AF34" s="31" t="e">
        <f t="shared" si="7"/>
        <v>#DIV/0!</v>
      </c>
      <c r="AG34" s="30">
        <v>0</v>
      </c>
      <c r="AH34" s="30">
        <v>0</v>
      </c>
      <c r="AI34" s="31" t="e">
        <f t="shared" si="8"/>
        <v>#DIV/0!</v>
      </c>
      <c r="AJ34" s="30">
        <v>0</v>
      </c>
      <c r="AK34" s="30">
        <v>0</v>
      </c>
      <c r="AL34" s="31" t="e">
        <f t="shared" si="9"/>
        <v>#DIV/0!</v>
      </c>
      <c r="AM34" s="30">
        <v>0</v>
      </c>
      <c r="AN34" s="30">
        <v>0</v>
      </c>
      <c r="AO34" s="31" t="e">
        <f t="shared" si="10"/>
        <v>#DIV/0!</v>
      </c>
      <c r="AP34" s="30">
        <v>0</v>
      </c>
      <c r="AQ34" s="30">
        <v>0</v>
      </c>
      <c r="AR34" s="31" t="e">
        <f t="shared" si="11"/>
        <v>#DIV/0!</v>
      </c>
      <c r="AS34" s="30">
        <v>0</v>
      </c>
      <c r="AT34" s="30">
        <v>0</v>
      </c>
      <c r="AU34" s="31" t="e">
        <f t="shared" si="12"/>
        <v>#DIV/0!</v>
      </c>
      <c r="AV34" s="188">
        <f t="shared" si="16"/>
        <v>1</v>
      </c>
      <c r="AW34" s="189">
        <f t="shared" si="17"/>
        <v>0</v>
      </c>
      <c r="AX34" s="190">
        <f t="shared" si="15"/>
        <v>0</v>
      </c>
      <c r="AY34" s="193">
        <f t="shared" si="0"/>
        <v>0</v>
      </c>
    </row>
    <row r="35" spans="2:51" s="20" customFormat="1" ht="237.6" customHeight="1" x14ac:dyDescent="0.2">
      <c r="B35" s="309"/>
      <c r="C35" s="145" t="s">
        <v>302</v>
      </c>
      <c r="D35" s="72" t="s">
        <v>394</v>
      </c>
      <c r="E35" s="72" t="s">
        <v>390</v>
      </c>
      <c r="F35" s="72" t="s">
        <v>115</v>
      </c>
      <c r="G35" s="63" t="s">
        <v>82</v>
      </c>
      <c r="H35" s="131" t="s">
        <v>303</v>
      </c>
      <c r="I35" s="129">
        <v>45658</v>
      </c>
      <c r="J35" s="130">
        <v>46022</v>
      </c>
      <c r="K35" s="29">
        <f>PTEP!$G$12/PTEP!$D$12</f>
        <v>1.4705882352941176E-2</v>
      </c>
      <c r="L35" s="16">
        <v>1</v>
      </c>
      <c r="M35" s="16">
        <v>0</v>
      </c>
      <c r="N35" s="83">
        <f t="shared" si="1"/>
        <v>0</v>
      </c>
      <c r="O35" s="16">
        <v>3</v>
      </c>
      <c r="P35" s="16">
        <v>0</v>
      </c>
      <c r="Q35" s="83">
        <f t="shared" si="2"/>
        <v>0</v>
      </c>
      <c r="R35" s="254">
        <v>3</v>
      </c>
      <c r="S35" s="16">
        <v>0</v>
      </c>
      <c r="T35" s="83">
        <f t="shared" si="3"/>
        <v>0</v>
      </c>
      <c r="U35" s="253">
        <v>7</v>
      </c>
      <c r="V35" s="30">
        <v>0</v>
      </c>
      <c r="W35" s="31">
        <f t="shared" si="4"/>
        <v>0</v>
      </c>
      <c r="X35" s="253">
        <v>3</v>
      </c>
      <c r="Y35" s="30">
        <v>0</v>
      </c>
      <c r="Z35" s="31">
        <f t="shared" si="5"/>
        <v>0</v>
      </c>
      <c r="AA35" s="30">
        <v>1</v>
      </c>
      <c r="AB35" s="30">
        <v>0</v>
      </c>
      <c r="AC35" s="31">
        <f t="shared" si="6"/>
        <v>0</v>
      </c>
      <c r="AD35" s="253">
        <v>6</v>
      </c>
      <c r="AE35" s="30">
        <v>0</v>
      </c>
      <c r="AF35" s="31">
        <f t="shared" si="7"/>
        <v>0</v>
      </c>
      <c r="AG35" s="30">
        <v>2</v>
      </c>
      <c r="AH35" s="30">
        <v>0</v>
      </c>
      <c r="AI35" s="31">
        <f t="shared" si="8"/>
        <v>0</v>
      </c>
      <c r="AJ35" s="30">
        <v>2</v>
      </c>
      <c r="AK35" s="30">
        <v>0</v>
      </c>
      <c r="AL35" s="31">
        <f t="shared" si="9"/>
        <v>0</v>
      </c>
      <c r="AM35" s="30">
        <v>1</v>
      </c>
      <c r="AN35" s="30">
        <v>0</v>
      </c>
      <c r="AO35" s="31">
        <f t="shared" si="10"/>
        <v>0</v>
      </c>
      <c r="AP35" s="30">
        <v>1</v>
      </c>
      <c r="AQ35" s="30">
        <v>0</v>
      </c>
      <c r="AR35" s="31">
        <f t="shared" si="11"/>
        <v>0</v>
      </c>
      <c r="AS35" s="30">
        <v>1</v>
      </c>
      <c r="AT35" s="30">
        <v>0</v>
      </c>
      <c r="AU35" s="31">
        <f t="shared" si="12"/>
        <v>0</v>
      </c>
      <c r="AV35" s="188">
        <f t="shared" si="16"/>
        <v>31</v>
      </c>
      <c r="AW35" s="189">
        <f t="shared" si="17"/>
        <v>0</v>
      </c>
      <c r="AX35" s="190">
        <f t="shared" si="15"/>
        <v>0</v>
      </c>
      <c r="AY35" s="193">
        <f t="shared" si="0"/>
        <v>0</v>
      </c>
    </row>
    <row r="36" spans="2:51" s="20" customFormat="1" ht="252.6" customHeight="1" x14ac:dyDescent="0.2">
      <c r="B36" s="309"/>
      <c r="C36" s="145" t="s">
        <v>304</v>
      </c>
      <c r="D36" s="72" t="s">
        <v>305</v>
      </c>
      <c r="E36" s="72" t="s">
        <v>306</v>
      </c>
      <c r="F36" s="72" t="s">
        <v>115</v>
      </c>
      <c r="G36" s="63" t="s">
        <v>82</v>
      </c>
      <c r="H36" s="131" t="s">
        <v>307</v>
      </c>
      <c r="I36" s="129">
        <v>45658</v>
      </c>
      <c r="J36" s="130">
        <v>46022</v>
      </c>
      <c r="K36" s="29">
        <f>PTEP!$G$12/PTEP!$D$12</f>
        <v>1.4705882352941176E-2</v>
      </c>
      <c r="L36" s="96">
        <v>0.66666666666666663</v>
      </c>
      <c r="M36" s="96">
        <v>0</v>
      </c>
      <c r="N36" s="83">
        <f t="shared" si="1"/>
        <v>0</v>
      </c>
      <c r="O36" s="96">
        <v>0.66666666666666663</v>
      </c>
      <c r="P36" s="96">
        <v>0</v>
      </c>
      <c r="Q36" s="83">
        <f t="shared" si="2"/>
        <v>0</v>
      </c>
      <c r="R36" s="96">
        <v>0.66666666666666663</v>
      </c>
      <c r="S36" s="96">
        <v>0</v>
      </c>
      <c r="T36" s="83">
        <f t="shared" si="3"/>
        <v>0</v>
      </c>
      <c r="U36" s="96">
        <v>0.66666666666666663</v>
      </c>
      <c r="V36" s="96">
        <v>0</v>
      </c>
      <c r="W36" s="31">
        <f t="shared" si="4"/>
        <v>0</v>
      </c>
      <c r="X36" s="96">
        <v>0.66666666666666663</v>
      </c>
      <c r="Y36" s="96">
        <v>0</v>
      </c>
      <c r="Z36" s="31">
        <f t="shared" si="5"/>
        <v>0</v>
      </c>
      <c r="AA36" s="96">
        <v>0.66666666666666663</v>
      </c>
      <c r="AB36" s="96">
        <v>0</v>
      </c>
      <c r="AC36" s="31">
        <f t="shared" si="6"/>
        <v>0</v>
      </c>
      <c r="AD36" s="96">
        <v>0.66666666666666663</v>
      </c>
      <c r="AE36" s="96">
        <v>0</v>
      </c>
      <c r="AF36" s="31">
        <f t="shared" si="7"/>
        <v>0</v>
      </c>
      <c r="AG36" s="96">
        <v>0.66666666666666663</v>
      </c>
      <c r="AH36" s="96">
        <v>0</v>
      </c>
      <c r="AI36" s="31">
        <f t="shared" si="8"/>
        <v>0</v>
      </c>
      <c r="AJ36" s="96">
        <v>0.66666666666666663</v>
      </c>
      <c r="AK36" s="96">
        <v>0</v>
      </c>
      <c r="AL36" s="31">
        <f t="shared" si="9"/>
        <v>0</v>
      </c>
      <c r="AM36" s="96">
        <v>0.66666666666666663</v>
      </c>
      <c r="AN36" s="30">
        <v>0</v>
      </c>
      <c r="AO36" s="31">
        <f t="shared" si="10"/>
        <v>0</v>
      </c>
      <c r="AP36" s="96">
        <v>0.66666666666666663</v>
      </c>
      <c r="AQ36" s="30">
        <v>0</v>
      </c>
      <c r="AR36" s="31">
        <f t="shared" si="11"/>
        <v>0</v>
      </c>
      <c r="AS36" s="96">
        <v>0.66666666666666663</v>
      </c>
      <c r="AT36" s="30">
        <v>0</v>
      </c>
      <c r="AU36" s="31">
        <f t="shared" si="12"/>
        <v>0</v>
      </c>
      <c r="AV36" s="188">
        <f t="shared" si="16"/>
        <v>8</v>
      </c>
      <c r="AW36" s="189">
        <f t="shared" si="17"/>
        <v>0</v>
      </c>
      <c r="AX36" s="190">
        <f t="shared" si="15"/>
        <v>0</v>
      </c>
      <c r="AY36" s="193">
        <f t="shared" si="0"/>
        <v>0</v>
      </c>
    </row>
    <row r="37" spans="2:51" s="20" customFormat="1" ht="393" customHeight="1" x14ac:dyDescent="0.2">
      <c r="B37" s="309"/>
      <c r="C37" s="145" t="s">
        <v>308</v>
      </c>
      <c r="D37" s="72" t="s">
        <v>309</v>
      </c>
      <c r="E37" s="72" t="s">
        <v>310</v>
      </c>
      <c r="F37" s="72" t="s">
        <v>311</v>
      </c>
      <c r="G37" s="63" t="s">
        <v>82</v>
      </c>
      <c r="H37" s="152" t="s">
        <v>312</v>
      </c>
      <c r="I37" s="129">
        <v>45754</v>
      </c>
      <c r="J37" s="130">
        <v>45961</v>
      </c>
      <c r="K37" s="29">
        <f>PTEP!$G$12/PTEP!$D$12</f>
        <v>1.4705882352941176E-2</v>
      </c>
      <c r="L37" s="16">
        <v>0</v>
      </c>
      <c r="M37" s="16">
        <v>0</v>
      </c>
      <c r="N37" s="83" t="e">
        <f t="shared" si="1"/>
        <v>#DIV/0!</v>
      </c>
      <c r="O37" s="16">
        <v>0</v>
      </c>
      <c r="P37" s="16">
        <v>0</v>
      </c>
      <c r="Q37" s="83" t="e">
        <f t="shared" si="2"/>
        <v>#DIV/0!</v>
      </c>
      <c r="R37" s="16">
        <v>0</v>
      </c>
      <c r="S37" s="16">
        <v>0</v>
      </c>
      <c r="T37" s="83" t="e">
        <f t="shared" si="3"/>
        <v>#DIV/0!</v>
      </c>
      <c r="U37" s="30">
        <v>0</v>
      </c>
      <c r="V37" s="30">
        <v>0</v>
      </c>
      <c r="W37" s="31" t="e">
        <f t="shared" si="4"/>
        <v>#DIV/0!</v>
      </c>
      <c r="X37" s="30">
        <v>1</v>
      </c>
      <c r="Y37" s="30">
        <v>0</v>
      </c>
      <c r="Z37" s="31">
        <f t="shared" si="5"/>
        <v>0</v>
      </c>
      <c r="AA37" s="30">
        <v>0</v>
      </c>
      <c r="AB37" s="30">
        <v>0</v>
      </c>
      <c r="AC37" s="31" t="e">
        <f t="shared" si="6"/>
        <v>#DIV/0!</v>
      </c>
      <c r="AD37" s="30">
        <v>0</v>
      </c>
      <c r="AE37" s="30">
        <v>0</v>
      </c>
      <c r="AF37" s="31" t="e">
        <f t="shared" si="7"/>
        <v>#DIV/0!</v>
      </c>
      <c r="AG37" s="30">
        <v>1</v>
      </c>
      <c r="AH37" s="30">
        <v>0</v>
      </c>
      <c r="AI37" s="31">
        <f t="shared" si="8"/>
        <v>0</v>
      </c>
      <c r="AJ37" s="30">
        <v>0</v>
      </c>
      <c r="AK37" s="30">
        <v>0</v>
      </c>
      <c r="AL37" s="31" t="e">
        <f t="shared" si="9"/>
        <v>#DIV/0!</v>
      </c>
      <c r="AM37" s="30">
        <v>0</v>
      </c>
      <c r="AN37" s="30">
        <v>0</v>
      </c>
      <c r="AO37" s="31" t="e">
        <f t="shared" si="10"/>
        <v>#DIV/0!</v>
      </c>
      <c r="AP37" s="30">
        <v>1</v>
      </c>
      <c r="AQ37" s="30">
        <v>0</v>
      </c>
      <c r="AR37" s="31">
        <f t="shared" si="11"/>
        <v>0</v>
      </c>
      <c r="AS37" s="30">
        <v>0</v>
      </c>
      <c r="AT37" s="30">
        <v>0</v>
      </c>
      <c r="AU37" s="31" t="e">
        <f t="shared" si="12"/>
        <v>#DIV/0!</v>
      </c>
      <c r="AV37" s="188">
        <f t="shared" si="16"/>
        <v>3</v>
      </c>
      <c r="AW37" s="189">
        <f t="shared" si="17"/>
        <v>0</v>
      </c>
      <c r="AX37" s="190">
        <f t="shared" si="15"/>
        <v>0</v>
      </c>
      <c r="AY37" s="193">
        <f t="shared" si="0"/>
        <v>0</v>
      </c>
    </row>
    <row r="38" spans="2:51" s="20" customFormat="1" ht="155.44999999999999" customHeight="1" x14ac:dyDescent="0.2">
      <c r="B38" s="309"/>
      <c r="C38" s="145" t="s">
        <v>313</v>
      </c>
      <c r="D38" s="72" t="s">
        <v>314</v>
      </c>
      <c r="E38" s="72" t="s">
        <v>315</v>
      </c>
      <c r="F38" s="63" t="s">
        <v>81</v>
      </c>
      <c r="G38" s="63" t="s">
        <v>82</v>
      </c>
      <c r="H38" s="152" t="s">
        <v>256</v>
      </c>
      <c r="I38" s="128" t="s">
        <v>316</v>
      </c>
      <c r="J38" s="130">
        <v>46022</v>
      </c>
      <c r="K38" s="29">
        <f>PTEP!$G$12/PTEP!$D$12</f>
        <v>1.4705882352941176E-2</v>
      </c>
      <c r="L38" s="16">
        <v>0</v>
      </c>
      <c r="M38" s="16">
        <v>0</v>
      </c>
      <c r="N38" s="83" t="e">
        <f t="shared" si="1"/>
        <v>#DIV/0!</v>
      </c>
      <c r="O38" s="16">
        <v>0</v>
      </c>
      <c r="P38" s="16">
        <v>0</v>
      </c>
      <c r="Q38" s="83" t="e">
        <f t="shared" si="2"/>
        <v>#DIV/0!</v>
      </c>
      <c r="R38" s="16">
        <v>0</v>
      </c>
      <c r="S38" s="16">
        <v>0</v>
      </c>
      <c r="T38" s="83" t="e">
        <f t="shared" si="3"/>
        <v>#DIV/0!</v>
      </c>
      <c r="U38" s="30">
        <v>0</v>
      </c>
      <c r="V38" s="30">
        <v>0</v>
      </c>
      <c r="W38" s="31" t="e">
        <f t="shared" si="4"/>
        <v>#DIV/0!</v>
      </c>
      <c r="X38" s="30">
        <v>1</v>
      </c>
      <c r="Y38" s="30">
        <v>0</v>
      </c>
      <c r="Z38" s="31">
        <f t="shared" si="5"/>
        <v>0</v>
      </c>
      <c r="AA38" s="30">
        <v>0</v>
      </c>
      <c r="AB38" s="30">
        <v>0</v>
      </c>
      <c r="AC38" s="31" t="e">
        <f t="shared" si="6"/>
        <v>#DIV/0!</v>
      </c>
      <c r="AD38" s="30">
        <v>0</v>
      </c>
      <c r="AE38" s="30">
        <v>0</v>
      </c>
      <c r="AF38" s="31" t="e">
        <f t="shared" si="7"/>
        <v>#DIV/0!</v>
      </c>
      <c r="AG38" s="30">
        <v>1</v>
      </c>
      <c r="AH38" s="30">
        <v>0</v>
      </c>
      <c r="AI38" s="31">
        <f t="shared" si="8"/>
        <v>0</v>
      </c>
      <c r="AJ38" s="30">
        <v>0</v>
      </c>
      <c r="AK38" s="30">
        <v>0</v>
      </c>
      <c r="AL38" s="31" t="e">
        <f t="shared" si="9"/>
        <v>#DIV/0!</v>
      </c>
      <c r="AM38" s="30">
        <v>0</v>
      </c>
      <c r="AN38" s="30">
        <v>0</v>
      </c>
      <c r="AO38" s="31" t="e">
        <f t="shared" si="10"/>
        <v>#DIV/0!</v>
      </c>
      <c r="AP38" s="30">
        <v>1</v>
      </c>
      <c r="AQ38" s="30">
        <v>0</v>
      </c>
      <c r="AR38" s="31">
        <f t="shared" si="11"/>
        <v>0</v>
      </c>
      <c r="AS38" s="30">
        <v>0</v>
      </c>
      <c r="AT38" s="30">
        <v>0</v>
      </c>
      <c r="AU38" s="31" t="e">
        <f t="shared" si="12"/>
        <v>#DIV/0!</v>
      </c>
      <c r="AV38" s="188">
        <f t="shared" si="16"/>
        <v>3</v>
      </c>
      <c r="AW38" s="189">
        <f t="shared" si="17"/>
        <v>0</v>
      </c>
      <c r="AX38" s="190">
        <f t="shared" si="15"/>
        <v>0</v>
      </c>
      <c r="AY38" s="193">
        <f t="shared" si="0"/>
        <v>0</v>
      </c>
    </row>
    <row r="39" spans="2:51" s="20" customFormat="1" ht="89.45" customHeight="1" x14ac:dyDescent="0.2">
      <c r="B39" s="309"/>
      <c r="C39" s="153" t="s">
        <v>317</v>
      </c>
      <c r="D39" s="72" t="s">
        <v>318</v>
      </c>
      <c r="E39" s="72" t="s">
        <v>319</v>
      </c>
      <c r="F39" s="63" t="s">
        <v>95</v>
      </c>
      <c r="G39" s="63" t="s">
        <v>82</v>
      </c>
      <c r="H39" s="152" t="s">
        <v>320</v>
      </c>
      <c r="I39" s="129">
        <v>45993</v>
      </c>
      <c r="J39" s="130">
        <v>46022</v>
      </c>
      <c r="K39" s="29">
        <f>PTEP!$G$12/PTEP!$D$12</f>
        <v>1.4705882352941176E-2</v>
      </c>
      <c r="L39" s="16">
        <v>0</v>
      </c>
      <c r="M39" s="16">
        <v>0</v>
      </c>
      <c r="N39" s="83" t="e">
        <f t="shared" si="1"/>
        <v>#DIV/0!</v>
      </c>
      <c r="O39" s="16">
        <v>0</v>
      </c>
      <c r="P39" s="16">
        <v>0</v>
      </c>
      <c r="Q39" s="83" t="e">
        <f t="shared" si="2"/>
        <v>#DIV/0!</v>
      </c>
      <c r="R39" s="16">
        <v>0</v>
      </c>
      <c r="S39" s="16">
        <v>0</v>
      </c>
      <c r="T39" s="83" t="e">
        <f t="shared" si="3"/>
        <v>#DIV/0!</v>
      </c>
      <c r="U39" s="30">
        <v>0</v>
      </c>
      <c r="V39" s="30">
        <v>0</v>
      </c>
      <c r="W39" s="31" t="e">
        <f t="shared" si="4"/>
        <v>#DIV/0!</v>
      </c>
      <c r="X39" s="30">
        <v>0</v>
      </c>
      <c r="Y39" s="30">
        <v>0</v>
      </c>
      <c r="Z39" s="31" t="e">
        <f t="shared" si="5"/>
        <v>#DIV/0!</v>
      </c>
      <c r="AA39" s="30">
        <v>0</v>
      </c>
      <c r="AB39" s="30">
        <v>0</v>
      </c>
      <c r="AC39" s="31" t="e">
        <f t="shared" si="6"/>
        <v>#DIV/0!</v>
      </c>
      <c r="AD39" s="30">
        <v>0</v>
      </c>
      <c r="AE39" s="30">
        <v>0</v>
      </c>
      <c r="AF39" s="31" t="e">
        <f t="shared" si="7"/>
        <v>#DIV/0!</v>
      </c>
      <c r="AG39" s="30">
        <v>0</v>
      </c>
      <c r="AH39" s="30">
        <v>0</v>
      </c>
      <c r="AI39" s="31" t="e">
        <f t="shared" si="8"/>
        <v>#DIV/0!</v>
      </c>
      <c r="AJ39" s="30">
        <v>0</v>
      </c>
      <c r="AK39" s="30">
        <v>0</v>
      </c>
      <c r="AL39" s="31" t="e">
        <f t="shared" si="9"/>
        <v>#DIV/0!</v>
      </c>
      <c r="AM39" s="30">
        <v>0</v>
      </c>
      <c r="AN39" s="30">
        <v>0</v>
      </c>
      <c r="AO39" s="31" t="e">
        <f t="shared" si="10"/>
        <v>#DIV/0!</v>
      </c>
      <c r="AP39" s="30">
        <v>0</v>
      </c>
      <c r="AQ39" s="30">
        <v>0</v>
      </c>
      <c r="AR39" s="31" t="e">
        <f t="shared" si="11"/>
        <v>#DIV/0!</v>
      </c>
      <c r="AS39" s="30">
        <v>1</v>
      </c>
      <c r="AT39" s="30">
        <v>0</v>
      </c>
      <c r="AU39" s="31">
        <f t="shared" si="12"/>
        <v>0</v>
      </c>
      <c r="AV39" s="188">
        <f t="shared" si="16"/>
        <v>1</v>
      </c>
      <c r="AW39" s="189">
        <f t="shared" si="17"/>
        <v>0</v>
      </c>
      <c r="AX39" s="190">
        <f t="shared" si="15"/>
        <v>0</v>
      </c>
      <c r="AY39" s="193">
        <f t="shared" si="0"/>
        <v>0</v>
      </c>
    </row>
    <row r="40" spans="2:51" s="20" customFormat="1" ht="90.6" customHeight="1" thickBot="1" x14ac:dyDescent="0.25">
      <c r="B40" s="314"/>
      <c r="C40" s="244" t="s">
        <v>321</v>
      </c>
      <c r="D40" s="245" t="s">
        <v>322</v>
      </c>
      <c r="E40" s="245" t="s">
        <v>323</v>
      </c>
      <c r="F40" s="246" t="s">
        <v>95</v>
      </c>
      <c r="G40" s="246" t="s">
        <v>82</v>
      </c>
      <c r="H40" s="247" t="s">
        <v>320</v>
      </c>
      <c r="I40" s="248">
        <v>45993</v>
      </c>
      <c r="J40" s="249">
        <v>46022</v>
      </c>
      <c r="K40" s="154">
        <f>PTEP!$G$12/PTEP!$D$12</f>
        <v>1.4705882352941176E-2</v>
      </c>
      <c r="L40" s="250">
        <v>0</v>
      </c>
      <c r="M40" s="250">
        <v>0</v>
      </c>
      <c r="N40" s="85" t="e">
        <f t="shared" si="1"/>
        <v>#DIV/0!</v>
      </c>
      <c r="O40" s="250">
        <v>0</v>
      </c>
      <c r="P40" s="250">
        <v>0</v>
      </c>
      <c r="Q40" s="85" t="e">
        <f t="shared" si="2"/>
        <v>#DIV/0!</v>
      </c>
      <c r="R40" s="250">
        <v>0</v>
      </c>
      <c r="S40" s="250">
        <v>0</v>
      </c>
      <c r="T40" s="85" t="e">
        <f t="shared" si="3"/>
        <v>#DIV/0!</v>
      </c>
      <c r="U40" s="251">
        <v>0</v>
      </c>
      <c r="V40" s="251">
        <v>0</v>
      </c>
      <c r="W40" s="76" t="e">
        <f t="shared" si="4"/>
        <v>#DIV/0!</v>
      </c>
      <c r="X40" s="251">
        <v>0</v>
      </c>
      <c r="Y40" s="251">
        <v>0</v>
      </c>
      <c r="Z40" s="76" t="e">
        <f t="shared" si="5"/>
        <v>#DIV/0!</v>
      </c>
      <c r="AA40" s="251">
        <v>0</v>
      </c>
      <c r="AB40" s="251">
        <v>0</v>
      </c>
      <c r="AC40" s="76" t="e">
        <f t="shared" si="6"/>
        <v>#DIV/0!</v>
      </c>
      <c r="AD40" s="251">
        <v>0</v>
      </c>
      <c r="AE40" s="251">
        <v>0</v>
      </c>
      <c r="AF40" s="76" t="e">
        <f t="shared" si="7"/>
        <v>#DIV/0!</v>
      </c>
      <c r="AG40" s="251">
        <v>0</v>
      </c>
      <c r="AH40" s="251">
        <v>0</v>
      </c>
      <c r="AI40" s="76" t="e">
        <f t="shared" si="8"/>
        <v>#DIV/0!</v>
      </c>
      <c r="AJ40" s="251">
        <v>0</v>
      </c>
      <c r="AK40" s="251">
        <v>0</v>
      </c>
      <c r="AL40" s="76" t="e">
        <f t="shared" si="9"/>
        <v>#DIV/0!</v>
      </c>
      <c r="AM40" s="251">
        <v>0</v>
      </c>
      <c r="AN40" s="251">
        <v>0</v>
      </c>
      <c r="AO40" s="76" t="e">
        <f t="shared" si="10"/>
        <v>#DIV/0!</v>
      </c>
      <c r="AP40" s="251">
        <v>0</v>
      </c>
      <c r="AQ40" s="251">
        <v>0</v>
      </c>
      <c r="AR40" s="76" t="e">
        <f t="shared" si="11"/>
        <v>#DIV/0!</v>
      </c>
      <c r="AS40" s="251">
        <v>1</v>
      </c>
      <c r="AT40" s="251">
        <v>0</v>
      </c>
      <c r="AU40" s="76">
        <f t="shared" si="12"/>
        <v>0</v>
      </c>
      <c r="AV40" s="194">
        <f t="shared" si="16"/>
        <v>1</v>
      </c>
      <c r="AW40" s="195">
        <f t="shared" si="17"/>
        <v>0</v>
      </c>
      <c r="AX40" s="196">
        <f t="shared" si="15"/>
        <v>0</v>
      </c>
      <c r="AY40" s="252">
        <f t="shared" si="0"/>
        <v>0</v>
      </c>
    </row>
    <row r="41" spans="2:51" x14ac:dyDescent="0.25">
      <c r="B41" s="77"/>
    </row>
    <row r="42" spans="2:51" x14ac:dyDescent="0.25">
      <c r="B42" s="77"/>
    </row>
    <row r="43" spans="2:51" x14ac:dyDescent="0.25">
      <c r="C43" s="199"/>
      <c r="D43" s="115" t="s">
        <v>149</v>
      </c>
    </row>
    <row r="44" spans="2:51" x14ac:dyDescent="0.25">
      <c r="C44" s="199"/>
      <c r="D44" s="116" t="s">
        <v>150</v>
      </c>
    </row>
    <row r="45" spans="2:51" x14ac:dyDescent="0.25">
      <c r="D45" s="116" t="s">
        <v>395</v>
      </c>
    </row>
  </sheetData>
  <autoFilter ref="A4:AY40" xr:uid="{00000000-0001-0000-0400-000000000000}"/>
  <mergeCells count="19">
    <mergeCell ref="AP2:AR3"/>
    <mergeCell ref="AS2:AU3"/>
    <mergeCell ref="AV2:AW3"/>
    <mergeCell ref="AX2:AY2"/>
    <mergeCell ref="AA2:AC3"/>
    <mergeCell ref="AD2:AF3"/>
    <mergeCell ref="AG2:AI3"/>
    <mergeCell ref="AJ2:AL3"/>
    <mergeCell ref="AM2:AO3"/>
    <mergeCell ref="L2:N3"/>
    <mergeCell ref="O2:Q3"/>
    <mergeCell ref="R2:T3"/>
    <mergeCell ref="U2:W3"/>
    <mergeCell ref="X2:Z3"/>
    <mergeCell ref="C1:J1"/>
    <mergeCell ref="B3:K3"/>
    <mergeCell ref="B25:B28"/>
    <mergeCell ref="B5:B24"/>
    <mergeCell ref="B29:B40"/>
  </mergeCells>
  <phoneticPr fontId="12" type="noConversion"/>
  <conditionalFormatting sqref="L26:L27">
    <cfRule type="cellIs" dxfId="130" priority="285" operator="between">
      <formula>0.1</formula>
      <formula>5</formula>
    </cfRule>
  </conditionalFormatting>
  <conditionalFormatting sqref="L36">
    <cfRule type="cellIs" dxfId="129" priority="76" operator="between">
      <formula>0.1</formula>
      <formula>5</formula>
    </cfRule>
  </conditionalFormatting>
  <conditionalFormatting sqref="L17:M35">
    <cfRule type="cellIs" dxfId="128" priority="527" operator="between">
      <formula>1</formula>
      <formula>5</formula>
    </cfRule>
  </conditionalFormatting>
  <conditionalFormatting sqref="L36:M38">
    <cfRule type="cellIs" dxfId="127" priority="78" operator="between">
      <formula>1</formula>
      <formula>5</formula>
    </cfRule>
  </conditionalFormatting>
  <conditionalFormatting sqref="M26:M27">
    <cfRule type="cellIs" dxfId="126" priority="282" operator="between">
      <formula>0.1</formula>
      <formula>5</formula>
    </cfRule>
  </conditionalFormatting>
  <conditionalFormatting sqref="M36">
    <cfRule type="cellIs" dxfId="125" priority="75" operator="between">
      <formula>0.1</formula>
      <formula>5</formula>
    </cfRule>
  </conditionalFormatting>
  <conditionalFormatting sqref="O27">
    <cfRule type="cellIs" dxfId="124" priority="227" operator="between">
      <formula>0.1</formula>
      <formula>5</formula>
    </cfRule>
  </conditionalFormatting>
  <conditionalFormatting sqref="O34">
    <cfRule type="cellIs" dxfId="123" priority="167" operator="between">
      <formula>0.1</formula>
      <formula>5</formula>
    </cfRule>
  </conditionalFormatting>
  <conditionalFormatting sqref="O36">
    <cfRule type="cellIs" dxfId="122" priority="72" operator="between">
      <formula>0.1</formula>
      <formula>5</formula>
    </cfRule>
  </conditionalFormatting>
  <conditionalFormatting sqref="O17:P26">
    <cfRule type="cellIs" dxfId="121" priority="278" operator="between">
      <formula>1</formula>
      <formula>5</formula>
    </cfRule>
  </conditionalFormatting>
  <conditionalFormatting sqref="O26:P26">
    <cfRule type="cellIs" dxfId="120" priority="276" operator="between">
      <formula>0.1</formula>
      <formula>5</formula>
    </cfRule>
    <cfRule type="cellIs" dxfId="119" priority="277" operator="between">
      <formula>1</formula>
      <formula>5</formula>
    </cfRule>
  </conditionalFormatting>
  <conditionalFormatting sqref="O27:P33">
    <cfRule type="cellIs" dxfId="118" priority="229" operator="between">
      <formula>1</formula>
      <formula>5</formula>
    </cfRule>
  </conditionalFormatting>
  <conditionalFormatting sqref="O34:P35">
    <cfRule type="cellIs" dxfId="117" priority="169" operator="between">
      <formula>1</formula>
      <formula>5</formula>
    </cfRule>
  </conditionalFormatting>
  <conditionalFormatting sqref="O36:P38">
    <cfRule type="cellIs" dxfId="116" priority="74" operator="between">
      <formula>1</formula>
      <formula>5</formula>
    </cfRule>
  </conditionalFormatting>
  <conditionalFormatting sqref="P27">
    <cfRule type="cellIs" dxfId="115" priority="226" operator="between">
      <formula>0.1</formula>
      <formula>5</formula>
    </cfRule>
  </conditionalFormatting>
  <conditionalFormatting sqref="P27:P38">
    <cfRule type="cellIs" dxfId="114" priority="73" operator="between">
      <formula>1</formula>
      <formula>5</formula>
    </cfRule>
  </conditionalFormatting>
  <conditionalFormatting sqref="P34">
    <cfRule type="cellIs" dxfId="113" priority="166" operator="between">
      <formula>0.1</formula>
      <formula>5</formula>
    </cfRule>
  </conditionalFormatting>
  <conditionalFormatting sqref="P36">
    <cfRule type="cellIs" dxfId="112" priority="71" operator="between">
      <formula>0.1</formula>
      <formula>5</formula>
    </cfRule>
  </conditionalFormatting>
  <conditionalFormatting sqref="R6">
    <cfRule type="cellIs" dxfId="111" priority="98" operator="between">
      <formula>0.1</formula>
      <formula>5</formula>
    </cfRule>
  </conditionalFormatting>
  <conditionalFormatting sqref="R26:R27">
    <cfRule type="cellIs" dxfId="110" priority="222" operator="between">
      <formula>0.1</formula>
      <formula>5</formula>
    </cfRule>
  </conditionalFormatting>
  <conditionalFormatting sqref="R29">
    <cfRule type="cellIs" dxfId="109" priority="217" operator="between">
      <formula>0.1</formula>
      <formula>5</formula>
    </cfRule>
  </conditionalFormatting>
  <conditionalFormatting sqref="R34">
    <cfRule type="cellIs" dxfId="108" priority="162" operator="between">
      <formula>0.1</formula>
      <formula>5</formula>
    </cfRule>
  </conditionalFormatting>
  <conditionalFormatting sqref="R36">
    <cfRule type="cellIs" dxfId="107" priority="68" operator="between">
      <formula>0.1</formula>
      <formula>5</formula>
    </cfRule>
  </conditionalFormatting>
  <conditionalFormatting sqref="R5:S15 AA5:AB15 L5:M16 O5:P16 U5:V16 X5:Y16 AJ5:AK16 AD5:AE20 AG5:AH40 AM5:AN40 AP5:AQ40 AS5:AT40">
    <cfRule type="cellIs" dxfId="106" priority="40" operator="between">
      <formula>1</formula>
      <formula>5</formula>
    </cfRule>
  </conditionalFormatting>
  <conditionalFormatting sqref="R16:S16">
    <cfRule type="cellIs" dxfId="105" priority="36" operator="between">
      <formula>1</formula>
      <formula>5</formula>
    </cfRule>
  </conditionalFormatting>
  <conditionalFormatting sqref="R17:S28">
    <cfRule type="cellIs" dxfId="104" priority="224" operator="between">
      <formula>1</formula>
      <formula>5</formula>
    </cfRule>
  </conditionalFormatting>
  <conditionalFormatting sqref="R29:S33">
    <cfRule type="cellIs" dxfId="103" priority="219" operator="between">
      <formula>1</formula>
      <formula>5</formula>
    </cfRule>
  </conditionalFormatting>
  <conditionalFormatting sqref="R34:S35">
    <cfRule type="cellIs" dxfId="102" priority="164" operator="between">
      <formula>1</formula>
      <formula>5</formula>
    </cfRule>
  </conditionalFormatting>
  <conditionalFormatting sqref="R36:S38">
    <cfRule type="cellIs" dxfId="101" priority="70" operator="between">
      <formula>1</formula>
      <formula>5</formula>
    </cfRule>
  </conditionalFormatting>
  <conditionalFormatting sqref="S5:S38 AB5:AB40 AK5:AK40 AE5:AE40 P5:P25 M5:M38 V5:V40 Y5:Y40 AH5:AH40 AN5:AN40 AQ5:AQ40 AT5:AT40">
    <cfRule type="cellIs" dxfId="100" priority="39" operator="between">
      <formula>1</formula>
      <formula>5</formula>
    </cfRule>
  </conditionalFormatting>
  <conditionalFormatting sqref="S6">
    <cfRule type="cellIs" dxfId="99" priority="95" operator="between">
      <formula>0.1</formula>
      <formula>5</formula>
    </cfRule>
  </conditionalFormatting>
  <conditionalFormatting sqref="S26:S27">
    <cfRule type="cellIs" dxfId="98" priority="221" operator="between">
      <formula>0.1</formula>
      <formula>5</formula>
    </cfRule>
  </conditionalFormatting>
  <conditionalFormatting sqref="S29">
    <cfRule type="cellIs" dxfId="97" priority="216" operator="between">
      <formula>0.1</formula>
      <formula>5</formula>
    </cfRule>
  </conditionalFormatting>
  <conditionalFormatting sqref="S34">
    <cfRule type="cellIs" dxfId="96" priority="161" operator="between">
      <formula>0.1</formula>
      <formula>5</formula>
    </cfRule>
  </conditionalFormatting>
  <conditionalFormatting sqref="S36">
    <cfRule type="cellIs" dxfId="95" priority="67" operator="between">
      <formula>0.1</formula>
      <formula>5</formula>
    </cfRule>
  </conditionalFormatting>
  <conditionalFormatting sqref="U26:U34">
    <cfRule type="cellIs" dxfId="94" priority="157" operator="between">
      <formula>0.1</formula>
      <formula>5</formula>
    </cfRule>
  </conditionalFormatting>
  <conditionalFormatting sqref="U36">
    <cfRule type="cellIs" dxfId="93" priority="64" operator="between">
      <formula>0.1</formula>
      <formula>5</formula>
    </cfRule>
  </conditionalFormatting>
  <conditionalFormatting sqref="U17:V35">
    <cfRule type="cellIs" dxfId="92" priority="159" operator="between">
      <formula>1</formula>
      <formula>5</formula>
    </cfRule>
  </conditionalFormatting>
  <conditionalFormatting sqref="U36:V40">
    <cfRule type="cellIs" dxfId="91" priority="66" operator="between">
      <formula>1</formula>
      <formula>5</formula>
    </cfRule>
  </conditionalFormatting>
  <conditionalFormatting sqref="V26:V34">
    <cfRule type="cellIs" dxfId="90" priority="156" operator="between">
      <formula>0.1</formula>
      <formula>5</formula>
    </cfRule>
  </conditionalFormatting>
  <conditionalFormatting sqref="V36">
    <cfRule type="cellIs" dxfId="89" priority="63" operator="between">
      <formula>0.1</formula>
      <formula>5</formula>
    </cfRule>
  </conditionalFormatting>
  <conditionalFormatting sqref="X26:X34">
    <cfRule type="cellIs" dxfId="88" priority="269" operator="between">
      <formula>0.1</formula>
      <formula>5</formula>
    </cfRule>
  </conditionalFormatting>
  <conditionalFormatting sqref="X36">
    <cfRule type="cellIs" dxfId="87" priority="60" operator="between">
      <formula>0.1</formula>
      <formula>5</formula>
    </cfRule>
  </conditionalFormatting>
  <conditionalFormatting sqref="X17:Y34">
    <cfRule type="cellIs" dxfId="86" priority="268" operator="between">
      <formula>1</formula>
      <formula>5</formula>
    </cfRule>
  </conditionalFormatting>
  <conditionalFormatting sqref="X35:Y40">
    <cfRule type="cellIs" dxfId="85" priority="62" operator="between">
      <formula>1</formula>
      <formula>5</formula>
    </cfRule>
  </conditionalFormatting>
  <conditionalFormatting sqref="Y26:Y34">
    <cfRule type="cellIs" dxfId="84" priority="266" operator="between">
      <formula>0.1</formula>
      <formula>5</formula>
    </cfRule>
  </conditionalFormatting>
  <conditionalFormatting sqref="Y36">
    <cfRule type="cellIs" dxfId="83" priority="59" operator="between">
      <formula>0.1</formula>
      <formula>5</formula>
    </cfRule>
  </conditionalFormatting>
  <conditionalFormatting sqref="AA6">
    <cfRule type="cellIs" dxfId="82" priority="94" operator="between">
      <formula>0.1</formula>
      <formula>5</formula>
    </cfRule>
  </conditionalFormatting>
  <conditionalFormatting sqref="AA17">
    <cfRule type="cellIs" dxfId="81" priority="90" operator="between">
      <formula>0.1</formula>
      <formula>5</formula>
    </cfRule>
  </conditionalFormatting>
  <conditionalFormatting sqref="AA26:AA34">
    <cfRule type="cellIs" dxfId="80" priority="264" operator="between">
      <formula>0.1</formula>
      <formula>5</formula>
    </cfRule>
  </conditionalFormatting>
  <conditionalFormatting sqref="AA36">
    <cfRule type="cellIs" dxfId="79" priority="56" operator="between">
      <formula>0.1</formula>
      <formula>5</formula>
    </cfRule>
  </conditionalFormatting>
  <conditionalFormatting sqref="AA16:AB16">
    <cfRule type="cellIs" dxfId="78" priority="28" operator="between">
      <formula>1</formula>
      <formula>5</formula>
    </cfRule>
  </conditionalFormatting>
  <conditionalFormatting sqref="AA17:AB17">
    <cfRule type="cellIs" dxfId="77" priority="89" operator="between">
      <formula>1</formula>
      <formula>5</formula>
    </cfRule>
  </conditionalFormatting>
  <conditionalFormatting sqref="AA18:AB34">
    <cfRule type="cellIs" dxfId="76" priority="263" operator="between">
      <formula>1</formula>
      <formula>5</formula>
    </cfRule>
  </conditionalFormatting>
  <conditionalFormatting sqref="AA35:AB40">
    <cfRule type="cellIs" dxfId="75" priority="58" operator="between">
      <formula>1</formula>
      <formula>5</formula>
    </cfRule>
  </conditionalFormatting>
  <conditionalFormatting sqref="AB6">
    <cfRule type="cellIs" dxfId="74" priority="91" operator="between">
      <formula>0.1</formula>
      <formula>5</formula>
    </cfRule>
  </conditionalFormatting>
  <conditionalFormatting sqref="AB17">
    <cfRule type="cellIs" dxfId="73" priority="87" operator="between">
      <formula>0.1</formula>
      <formula>5</formula>
    </cfRule>
  </conditionalFormatting>
  <conditionalFormatting sqref="AB26:AB34">
    <cfRule type="cellIs" dxfId="72" priority="261" operator="between">
      <formula>0.1</formula>
      <formula>5</formula>
    </cfRule>
  </conditionalFormatting>
  <conditionalFormatting sqref="AB36">
    <cfRule type="cellIs" dxfId="71" priority="55" operator="between">
      <formula>0.1</formula>
      <formula>5</formula>
    </cfRule>
  </conditionalFormatting>
  <conditionalFormatting sqref="AD28:AD34">
    <cfRule type="cellIs" dxfId="70" priority="197" operator="between">
      <formula>0.1</formula>
      <formula>5</formula>
    </cfRule>
  </conditionalFormatting>
  <conditionalFormatting sqref="AD36">
    <cfRule type="cellIs" dxfId="69" priority="53" operator="between">
      <formula>0.1</formula>
      <formula>5</formula>
    </cfRule>
  </conditionalFormatting>
  <conditionalFormatting sqref="AD21:AE34">
    <cfRule type="cellIs" dxfId="68" priority="199" operator="between">
      <formula>1</formula>
      <formula>5</formula>
    </cfRule>
  </conditionalFormatting>
  <conditionalFormatting sqref="AD35:AE40">
    <cfRule type="cellIs" dxfId="67" priority="9" operator="between">
      <formula>1</formula>
      <formula>5</formula>
    </cfRule>
  </conditionalFormatting>
  <conditionalFormatting sqref="AE29:AE34">
    <cfRule type="cellIs" dxfId="66" priority="196" operator="between">
      <formula>0.1</formula>
      <formula>5</formula>
    </cfRule>
  </conditionalFormatting>
  <conditionalFormatting sqref="AE36">
    <cfRule type="cellIs" dxfId="65" priority="7" operator="between">
      <formula>0.1</formula>
      <formula>5</formula>
    </cfRule>
  </conditionalFormatting>
  <conditionalFormatting sqref="AG36">
    <cfRule type="cellIs" dxfId="64" priority="51" operator="between">
      <formula>0.1</formula>
      <formula>5</formula>
    </cfRule>
  </conditionalFormatting>
  <conditionalFormatting sqref="AH36">
    <cfRule type="cellIs" dxfId="63" priority="4" operator="between">
      <formula>0.1</formula>
      <formula>5</formula>
    </cfRule>
  </conditionalFormatting>
  <conditionalFormatting sqref="AJ17">
    <cfRule type="cellIs" dxfId="62" priority="86" operator="between">
      <formula>0.1</formula>
      <formula>5</formula>
    </cfRule>
  </conditionalFormatting>
  <conditionalFormatting sqref="AJ26:AJ34">
    <cfRule type="cellIs" dxfId="61" priority="249" operator="between">
      <formula>0.1</formula>
      <formula>5</formula>
    </cfRule>
  </conditionalFormatting>
  <conditionalFormatting sqref="AJ36">
    <cfRule type="cellIs" dxfId="60" priority="49" operator="between">
      <formula>0.1</formula>
      <formula>5</formula>
    </cfRule>
  </conditionalFormatting>
  <conditionalFormatting sqref="AJ17:AK19">
    <cfRule type="cellIs" dxfId="59" priority="85" operator="between">
      <formula>1</formula>
      <formula>5</formula>
    </cfRule>
  </conditionalFormatting>
  <conditionalFormatting sqref="AJ20:AK22">
    <cfRule type="cellIs" dxfId="58" priority="18" operator="between">
      <formula>1</formula>
      <formula>5</formula>
    </cfRule>
  </conditionalFormatting>
  <conditionalFormatting sqref="AJ23:AK31 AJ33:AK34">
    <cfRule type="cellIs" dxfId="57" priority="248" operator="between">
      <formula>1</formula>
      <formula>5</formula>
    </cfRule>
  </conditionalFormatting>
  <conditionalFormatting sqref="AJ32:AK32">
    <cfRule type="cellIs" dxfId="56" priority="11" operator="between">
      <formula>1</formula>
      <formula>5</formula>
    </cfRule>
  </conditionalFormatting>
  <conditionalFormatting sqref="AJ35:AK40">
    <cfRule type="cellIs" dxfId="55" priority="3" operator="between">
      <formula>1</formula>
      <formula>5</formula>
    </cfRule>
  </conditionalFormatting>
  <conditionalFormatting sqref="AK17">
    <cfRule type="cellIs" dxfId="54" priority="83" operator="between">
      <formula>0.1</formula>
      <formula>5</formula>
    </cfRule>
  </conditionalFormatting>
  <conditionalFormatting sqref="AK26:AK31 AK33:AK34">
    <cfRule type="cellIs" dxfId="53" priority="246" operator="between">
      <formula>0.1</formula>
      <formula>5</formula>
    </cfRule>
  </conditionalFormatting>
  <conditionalFormatting sqref="AK36">
    <cfRule type="cellIs" dxfId="52" priority="1" operator="between">
      <formula>0.1</formula>
      <formula>5</formula>
    </cfRule>
  </conditionalFormatting>
  <conditionalFormatting sqref="AM36">
    <cfRule type="cellIs" dxfId="51" priority="47" operator="between">
      <formula>0.1</formula>
      <formula>5</formula>
    </cfRule>
  </conditionalFormatting>
  <conditionalFormatting sqref="AP36">
    <cfRule type="cellIs" dxfId="50" priority="45" operator="between">
      <formula>0.1</formula>
      <formula>5</formula>
    </cfRule>
  </conditionalFormatting>
  <conditionalFormatting sqref="AS36">
    <cfRule type="cellIs" dxfId="49" priority="43" operator="between">
      <formula>0.1</formula>
      <formula>5</formula>
    </cfRule>
  </conditionalFormatting>
  <pageMargins left="0.70866141732283472" right="0.70866141732283472" top="0.74803149606299213" bottom="0.74803149606299213" header="0.31496062992125984" footer="0.31496062992125984"/>
  <pageSetup paperSize="9" scale="12" fitToHeight="0" orientation="portrait" r:id="rId1"/>
  <headerFoot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pageSetUpPr fitToPage="1"/>
  </sheetPr>
  <dimension ref="B1:AY15"/>
  <sheetViews>
    <sheetView showGridLines="0" view="pageBreakPreview" zoomScale="60" zoomScaleNormal="60" workbookViewId="0">
      <selection activeCell="B5" sqref="B5"/>
    </sheetView>
  </sheetViews>
  <sheetFormatPr baseColWidth="10" defaultColWidth="11.42578125" defaultRowHeight="14.25" outlineLevelCol="1" x14ac:dyDescent="0.2"/>
  <cols>
    <col min="1" max="1" width="8.140625" style="20" customWidth="1"/>
    <col min="2" max="2" width="19.42578125" style="42" customWidth="1"/>
    <col min="3" max="3" width="11.42578125" style="20"/>
    <col min="4" max="4" width="36.140625" style="20" customWidth="1"/>
    <col min="5" max="8" width="31" style="20" customWidth="1"/>
    <col min="9" max="9" width="17.140625" style="20" customWidth="1"/>
    <col min="10" max="10" width="12.85546875" style="20" customWidth="1"/>
    <col min="11" max="11" width="22.28515625" style="20" customWidth="1" outlineLevel="1"/>
    <col min="12" max="12" width="14" style="87" customWidth="1" outlineLevel="1"/>
    <col min="13" max="20" width="11.42578125" style="87" customWidth="1" outlineLevel="1"/>
    <col min="21" max="29" width="11.42578125" style="45" customWidth="1"/>
    <col min="30" max="49" width="11.42578125" style="45" customWidth="1" outlineLevel="1"/>
    <col min="50" max="51" width="11.42578125" style="45" customWidth="1"/>
    <col min="52" max="16384" width="11.42578125" style="20"/>
  </cols>
  <sheetData>
    <row r="1" spans="2:51" ht="57.75" customHeight="1" x14ac:dyDescent="0.2">
      <c r="B1" s="212"/>
      <c r="C1" s="305" t="s">
        <v>25</v>
      </c>
      <c r="D1" s="305"/>
      <c r="E1" s="305"/>
      <c r="F1" s="305"/>
      <c r="G1" s="305"/>
      <c r="H1" s="171"/>
      <c r="I1" s="171"/>
      <c r="J1" s="171"/>
      <c r="K1" s="172" t="s">
        <v>384</v>
      </c>
    </row>
    <row r="2" spans="2:51" ht="15" customHeight="1" x14ac:dyDescent="0.2">
      <c r="B2" s="213"/>
      <c r="C2" s="208"/>
      <c r="D2" s="208"/>
      <c r="E2" s="208"/>
      <c r="F2" s="213"/>
      <c r="G2" s="208"/>
      <c r="H2" s="208"/>
      <c r="I2" s="208"/>
      <c r="J2" s="208"/>
      <c r="K2" s="214"/>
      <c r="L2" s="176" t="s">
        <v>56</v>
      </c>
      <c r="M2" s="176"/>
      <c r="N2" s="176"/>
      <c r="O2" s="176" t="s">
        <v>57</v>
      </c>
      <c r="P2" s="176"/>
      <c r="Q2" s="176"/>
      <c r="R2" s="303" t="s">
        <v>58</v>
      </c>
      <c r="S2" s="303"/>
      <c r="T2" s="303"/>
      <c r="U2" s="301" t="s">
        <v>59</v>
      </c>
      <c r="V2" s="301"/>
      <c r="W2" s="301"/>
      <c r="X2" s="301" t="s">
        <v>60</v>
      </c>
      <c r="Y2" s="301"/>
      <c r="Z2" s="301"/>
      <c r="AA2" s="301" t="s">
        <v>61</v>
      </c>
      <c r="AB2" s="301"/>
      <c r="AC2" s="301"/>
      <c r="AD2" s="301" t="s">
        <v>62</v>
      </c>
      <c r="AE2" s="301"/>
      <c r="AF2" s="301"/>
      <c r="AG2" s="301" t="s">
        <v>63</v>
      </c>
      <c r="AH2" s="301"/>
      <c r="AI2" s="301"/>
      <c r="AJ2" s="301" t="s">
        <v>64</v>
      </c>
      <c r="AK2" s="301"/>
      <c r="AL2" s="301"/>
      <c r="AM2" s="301" t="s">
        <v>65</v>
      </c>
      <c r="AN2" s="301"/>
      <c r="AO2" s="301"/>
      <c r="AP2" s="301" t="s">
        <v>66</v>
      </c>
      <c r="AQ2" s="301"/>
      <c r="AR2" s="301"/>
      <c r="AS2" s="301" t="s">
        <v>67</v>
      </c>
      <c r="AT2" s="301"/>
      <c r="AU2" s="301"/>
      <c r="AV2" s="301" t="s">
        <v>68</v>
      </c>
      <c r="AW2" s="301"/>
      <c r="AX2" s="300" t="s">
        <v>69</v>
      </c>
      <c r="AY2" s="300"/>
    </row>
    <row r="3" spans="2:51" ht="24" customHeight="1" x14ac:dyDescent="0.2">
      <c r="B3" s="315" t="s">
        <v>324</v>
      </c>
      <c r="C3" s="316"/>
      <c r="D3" s="316"/>
      <c r="E3" s="316"/>
      <c r="F3" s="316"/>
      <c r="G3" s="316"/>
      <c r="H3" s="162"/>
      <c r="I3" s="162"/>
      <c r="J3" s="162"/>
      <c r="K3" s="163"/>
      <c r="L3" s="176"/>
      <c r="M3" s="176"/>
      <c r="N3" s="176"/>
      <c r="O3" s="176"/>
      <c r="P3" s="176"/>
      <c r="Q3" s="176"/>
      <c r="R3" s="303"/>
      <c r="S3" s="303"/>
      <c r="T3" s="303"/>
      <c r="U3" s="301"/>
      <c r="V3" s="301"/>
      <c r="W3" s="301"/>
      <c r="X3" s="301"/>
      <c r="Y3" s="301"/>
      <c r="Z3" s="301"/>
      <c r="AA3" s="301"/>
      <c r="AB3" s="301"/>
      <c r="AC3" s="301"/>
      <c r="AD3" s="301"/>
      <c r="AE3" s="301"/>
      <c r="AF3" s="301"/>
      <c r="AG3" s="301"/>
      <c r="AH3" s="301"/>
      <c r="AI3" s="301"/>
      <c r="AJ3" s="301"/>
      <c r="AK3" s="301"/>
      <c r="AL3" s="301"/>
      <c r="AM3" s="301"/>
      <c r="AN3" s="301"/>
      <c r="AO3" s="301"/>
      <c r="AP3" s="301"/>
      <c r="AQ3" s="301"/>
      <c r="AR3" s="301"/>
      <c r="AS3" s="301"/>
      <c r="AT3" s="301"/>
      <c r="AU3" s="301"/>
      <c r="AV3" s="301"/>
      <c r="AW3" s="301"/>
      <c r="AX3" s="177"/>
      <c r="AY3" s="178"/>
    </row>
    <row r="4" spans="2:51" ht="51" customHeight="1" x14ac:dyDescent="0.2">
      <c r="B4" s="46" t="s">
        <v>71</v>
      </c>
      <c r="C4" s="47" t="s">
        <v>72</v>
      </c>
      <c r="D4" s="46" t="s">
        <v>31</v>
      </c>
      <c r="E4" s="46" t="s">
        <v>33</v>
      </c>
      <c r="F4" s="48" t="s">
        <v>153</v>
      </c>
      <c r="G4" s="49" t="s">
        <v>43</v>
      </c>
      <c r="H4" s="49" t="s">
        <v>41</v>
      </c>
      <c r="I4" s="49" t="s">
        <v>37</v>
      </c>
      <c r="J4" s="49" t="s">
        <v>39</v>
      </c>
      <c r="K4" s="47" t="s">
        <v>9</v>
      </c>
      <c r="L4" s="179" t="s">
        <v>74</v>
      </c>
      <c r="M4" s="180" t="s">
        <v>75</v>
      </c>
      <c r="N4" s="181" t="s">
        <v>76</v>
      </c>
      <c r="O4" s="179" t="s">
        <v>74</v>
      </c>
      <c r="P4" s="180" t="s">
        <v>75</v>
      </c>
      <c r="Q4" s="181" t="s">
        <v>76</v>
      </c>
      <c r="R4" s="179" t="s">
        <v>74</v>
      </c>
      <c r="S4" s="180" t="s">
        <v>75</v>
      </c>
      <c r="T4" s="181" t="s">
        <v>76</v>
      </c>
      <c r="U4" s="182" t="s">
        <v>74</v>
      </c>
      <c r="V4" s="183" t="s">
        <v>75</v>
      </c>
      <c r="W4" s="184" t="s">
        <v>76</v>
      </c>
      <c r="X4" s="182" t="s">
        <v>74</v>
      </c>
      <c r="Y4" s="183" t="s">
        <v>75</v>
      </c>
      <c r="Z4" s="184" t="s">
        <v>76</v>
      </c>
      <c r="AA4" s="182" t="s">
        <v>74</v>
      </c>
      <c r="AB4" s="183" t="s">
        <v>75</v>
      </c>
      <c r="AC4" s="184" t="s">
        <v>76</v>
      </c>
      <c r="AD4" s="182" t="s">
        <v>74</v>
      </c>
      <c r="AE4" s="183" t="s">
        <v>75</v>
      </c>
      <c r="AF4" s="184" t="s">
        <v>76</v>
      </c>
      <c r="AG4" s="182" t="s">
        <v>74</v>
      </c>
      <c r="AH4" s="183" t="s">
        <v>75</v>
      </c>
      <c r="AI4" s="184" t="s">
        <v>76</v>
      </c>
      <c r="AJ4" s="182" t="s">
        <v>74</v>
      </c>
      <c r="AK4" s="183" t="s">
        <v>75</v>
      </c>
      <c r="AL4" s="184" t="s">
        <v>76</v>
      </c>
      <c r="AM4" s="182" t="s">
        <v>74</v>
      </c>
      <c r="AN4" s="183" t="s">
        <v>75</v>
      </c>
      <c r="AO4" s="184" t="s">
        <v>76</v>
      </c>
      <c r="AP4" s="182" t="s">
        <v>74</v>
      </c>
      <c r="AQ4" s="183" t="s">
        <v>75</v>
      </c>
      <c r="AR4" s="184" t="s">
        <v>76</v>
      </c>
      <c r="AS4" s="182" t="s">
        <v>74</v>
      </c>
      <c r="AT4" s="183" t="s">
        <v>75</v>
      </c>
      <c r="AU4" s="184" t="s">
        <v>76</v>
      </c>
      <c r="AV4" s="182" t="s">
        <v>74</v>
      </c>
      <c r="AW4" s="183" t="s">
        <v>75</v>
      </c>
      <c r="AX4" s="184" t="s">
        <v>76</v>
      </c>
      <c r="AY4" s="187">
        <f>SUM(AY5:AY14)</f>
        <v>0</v>
      </c>
    </row>
    <row r="5" spans="2:51" ht="240" customHeight="1" x14ac:dyDescent="0.2">
      <c r="B5" s="160" t="s">
        <v>325</v>
      </c>
      <c r="C5" s="89" t="s">
        <v>326</v>
      </c>
      <c r="D5" s="155" t="s">
        <v>327</v>
      </c>
      <c r="E5" s="155" t="s">
        <v>328</v>
      </c>
      <c r="F5" s="50" t="s">
        <v>81</v>
      </c>
      <c r="G5" s="155" t="s">
        <v>82</v>
      </c>
      <c r="H5" s="155" t="s">
        <v>329</v>
      </c>
      <c r="I5" s="120">
        <v>45659</v>
      </c>
      <c r="J5" s="144">
        <v>46022</v>
      </c>
      <c r="K5" s="29">
        <f>PTEP!$G$13/PTEP!$D$13</f>
        <v>1.4705882352941176E-2</v>
      </c>
      <c r="L5" s="16">
        <v>0</v>
      </c>
      <c r="M5" s="16">
        <v>0</v>
      </c>
      <c r="N5" s="83" t="e">
        <f>+M5/L5</f>
        <v>#DIV/0!</v>
      </c>
      <c r="O5" s="16">
        <v>0</v>
      </c>
      <c r="P5" s="16">
        <v>0</v>
      </c>
      <c r="Q5" s="83" t="e">
        <f>+P5/O5</f>
        <v>#DIV/0!</v>
      </c>
      <c r="R5" s="16">
        <v>1</v>
      </c>
      <c r="S5" s="16">
        <v>0</v>
      </c>
      <c r="T5" s="83">
        <f>+S5/R5</f>
        <v>0</v>
      </c>
      <c r="U5" s="30">
        <v>0</v>
      </c>
      <c r="V5" s="30">
        <v>0</v>
      </c>
      <c r="W5" s="31" t="e">
        <f>+V5/U5</f>
        <v>#DIV/0!</v>
      </c>
      <c r="X5" s="30">
        <v>0</v>
      </c>
      <c r="Y5" s="30">
        <v>0</v>
      </c>
      <c r="Z5" s="31" t="e">
        <f>+Y5/X5</f>
        <v>#DIV/0!</v>
      </c>
      <c r="AA5" s="30">
        <v>1</v>
      </c>
      <c r="AB5" s="16">
        <v>0</v>
      </c>
      <c r="AC5" s="31">
        <f>+AB5/AA5</f>
        <v>0</v>
      </c>
      <c r="AD5" s="30">
        <v>0</v>
      </c>
      <c r="AE5" s="30">
        <v>0</v>
      </c>
      <c r="AF5" s="16">
        <v>0</v>
      </c>
      <c r="AG5" s="30">
        <v>0</v>
      </c>
      <c r="AH5" s="30">
        <v>0</v>
      </c>
      <c r="AI5" s="16">
        <v>0</v>
      </c>
      <c r="AJ5" s="30">
        <v>1</v>
      </c>
      <c r="AK5" s="16">
        <v>0</v>
      </c>
      <c r="AL5" s="31">
        <f>+AK5/AJ5</f>
        <v>0</v>
      </c>
      <c r="AM5" s="30">
        <v>0</v>
      </c>
      <c r="AN5" s="30">
        <v>0</v>
      </c>
      <c r="AO5" s="16">
        <v>0</v>
      </c>
      <c r="AP5" s="30">
        <v>0</v>
      </c>
      <c r="AQ5" s="30">
        <v>0</v>
      </c>
      <c r="AR5" s="16">
        <v>0</v>
      </c>
      <c r="AS5" s="30">
        <v>1</v>
      </c>
      <c r="AT5" s="30">
        <v>0</v>
      </c>
      <c r="AU5" s="31">
        <f>+AT5/AS5</f>
        <v>0</v>
      </c>
      <c r="AV5" s="188">
        <f t="shared" ref="AV5" si="0">L5+O5+R5+U5+X5++AA5+AD5+AG5+AJ5+AM5+AP5+AS5</f>
        <v>4</v>
      </c>
      <c r="AW5" s="189">
        <f t="shared" ref="AW5" si="1">M5+P5+S5+V5+Y5+AB5+AE5+AH5+AK5+AN5+AQ5+AT5</f>
        <v>0</v>
      </c>
      <c r="AX5" s="206">
        <f t="shared" ref="AX5:AX14" si="2">AW5/AV5</f>
        <v>0</v>
      </c>
      <c r="AY5" s="215">
        <f t="shared" ref="AY5:AY14" si="3">IFERROR(AX5*K5,"")</f>
        <v>0</v>
      </c>
    </row>
    <row r="6" spans="2:51" ht="203.25" customHeight="1" x14ac:dyDescent="0.2">
      <c r="B6" s="160"/>
      <c r="C6" s="90" t="s">
        <v>330</v>
      </c>
      <c r="D6" s="51" t="s">
        <v>331</v>
      </c>
      <c r="E6" s="51" t="s">
        <v>332</v>
      </c>
      <c r="F6" s="51" t="s">
        <v>209</v>
      </c>
      <c r="G6" s="63" t="s">
        <v>82</v>
      </c>
      <c r="H6" s="51" t="s">
        <v>333</v>
      </c>
      <c r="I6" s="52">
        <v>45870</v>
      </c>
      <c r="J6" s="53">
        <v>46022</v>
      </c>
      <c r="K6" s="29">
        <f>PTEP!$G$13/PTEP!$D$13</f>
        <v>1.4705882352941176E-2</v>
      </c>
      <c r="L6" s="16">
        <v>0</v>
      </c>
      <c r="M6" s="16">
        <v>0</v>
      </c>
      <c r="N6" s="16">
        <v>0</v>
      </c>
      <c r="O6" s="16">
        <v>0</v>
      </c>
      <c r="P6" s="16">
        <v>0</v>
      </c>
      <c r="Q6" s="16">
        <v>0</v>
      </c>
      <c r="R6" s="16">
        <v>0</v>
      </c>
      <c r="S6" s="16">
        <v>0</v>
      </c>
      <c r="T6" s="16">
        <v>0</v>
      </c>
      <c r="U6" s="30">
        <v>0</v>
      </c>
      <c r="V6" s="30">
        <v>0</v>
      </c>
      <c r="W6" s="16">
        <v>0</v>
      </c>
      <c r="X6" s="30">
        <v>0</v>
      </c>
      <c r="Y6" s="30">
        <v>0</v>
      </c>
      <c r="Z6" s="16">
        <v>0</v>
      </c>
      <c r="AA6" s="30">
        <v>0</v>
      </c>
      <c r="AB6" s="30">
        <v>0</v>
      </c>
      <c r="AC6" s="16">
        <v>0</v>
      </c>
      <c r="AD6" s="30">
        <v>0</v>
      </c>
      <c r="AE6" s="30">
        <v>0</v>
      </c>
      <c r="AF6" s="16">
        <v>0</v>
      </c>
      <c r="AG6" s="30">
        <v>0</v>
      </c>
      <c r="AH6" s="30">
        <v>0</v>
      </c>
      <c r="AI6" s="30">
        <v>0</v>
      </c>
      <c r="AJ6" s="30">
        <v>1</v>
      </c>
      <c r="AK6" s="30">
        <v>0</v>
      </c>
      <c r="AL6" s="31">
        <f t="shared" ref="AL6:AL14" si="4">+AK6/AJ6</f>
        <v>0</v>
      </c>
      <c r="AM6" s="30">
        <v>0</v>
      </c>
      <c r="AN6" s="30">
        <v>0</v>
      </c>
      <c r="AO6" s="30">
        <v>0</v>
      </c>
      <c r="AP6" s="30">
        <v>0</v>
      </c>
      <c r="AQ6" s="30">
        <v>0</v>
      </c>
      <c r="AR6" s="30">
        <v>0</v>
      </c>
      <c r="AS6" s="16">
        <v>0</v>
      </c>
      <c r="AT6" s="30">
        <v>0</v>
      </c>
      <c r="AU6" s="16">
        <v>0</v>
      </c>
      <c r="AV6" s="188">
        <f t="shared" ref="AV6:AV14" si="5">L6+O6+R6+U6+X6++AA6+AD6+AG6+AJ6+AM6+AP6+AS6</f>
        <v>1</v>
      </c>
      <c r="AW6" s="189">
        <f t="shared" ref="AW6:AW14" si="6">M6+P6+S6+V6+Y6+AB6+AE6+AH6+AK6+AN6+AQ6+AT6</f>
        <v>0</v>
      </c>
      <c r="AX6" s="206">
        <f t="shared" si="2"/>
        <v>0</v>
      </c>
      <c r="AY6" s="215">
        <f t="shared" si="3"/>
        <v>0</v>
      </c>
    </row>
    <row r="7" spans="2:51" ht="97.5" customHeight="1" x14ac:dyDescent="0.2">
      <c r="B7" s="160"/>
      <c r="C7" s="90" t="s">
        <v>334</v>
      </c>
      <c r="D7" s="51" t="s">
        <v>335</v>
      </c>
      <c r="E7" s="51" t="s">
        <v>336</v>
      </c>
      <c r="F7" s="51" t="s">
        <v>209</v>
      </c>
      <c r="G7" s="63" t="s">
        <v>82</v>
      </c>
      <c r="H7" s="51" t="s">
        <v>337</v>
      </c>
      <c r="I7" s="52">
        <v>45870</v>
      </c>
      <c r="J7" s="53">
        <v>46022</v>
      </c>
      <c r="K7" s="29">
        <f>PTEP!$G$13/PTEP!$D$13</f>
        <v>1.4705882352941176E-2</v>
      </c>
      <c r="L7" s="16">
        <v>0</v>
      </c>
      <c r="M7" s="16">
        <v>0</v>
      </c>
      <c r="N7" s="83" t="e">
        <f t="shared" ref="N7:N14" si="7">+M7/L7</f>
        <v>#DIV/0!</v>
      </c>
      <c r="O7" s="16">
        <v>0</v>
      </c>
      <c r="P7" s="16">
        <v>0</v>
      </c>
      <c r="Q7" s="83" t="e">
        <f t="shared" ref="Q7:Q14" si="8">+P7/O7</f>
        <v>#DIV/0!</v>
      </c>
      <c r="R7" s="16">
        <v>0</v>
      </c>
      <c r="S7" s="16">
        <v>0</v>
      </c>
      <c r="T7" s="83" t="e">
        <f t="shared" ref="T7:T14" si="9">+S7/R7</f>
        <v>#DIV/0!</v>
      </c>
      <c r="U7" s="30">
        <v>0</v>
      </c>
      <c r="V7" s="30">
        <v>0</v>
      </c>
      <c r="W7" s="31" t="e">
        <f t="shared" ref="W7:W14" si="10">+V7/U7</f>
        <v>#DIV/0!</v>
      </c>
      <c r="X7" s="30">
        <v>0</v>
      </c>
      <c r="Y7" s="30">
        <v>0</v>
      </c>
      <c r="Z7" s="31" t="e">
        <f t="shared" ref="Z7:Z14" si="11">+Y7/X7</f>
        <v>#DIV/0!</v>
      </c>
      <c r="AA7" s="30">
        <v>0</v>
      </c>
      <c r="AB7" s="30">
        <v>0</v>
      </c>
      <c r="AC7" s="31" t="e">
        <f t="shared" ref="AC7:AC14" si="12">+AB7/AA7</f>
        <v>#DIV/0!</v>
      </c>
      <c r="AD7" s="30">
        <v>0</v>
      </c>
      <c r="AE7" s="30">
        <v>0</v>
      </c>
      <c r="AF7" s="31" t="e">
        <f t="shared" ref="AF7:AF14" si="13">+AE7/AD7</f>
        <v>#DIV/0!</v>
      </c>
      <c r="AG7" s="30">
        <v>0</v>
      </c>
      <c r="AH7" s="30">
        <v>0</v>
      </c>
      <c r="AI7" s="31" t="e">
        <f t="shared" ref="AI7:AI14" si="14">+AH7/AG7</f>
        <v>#DIV/0!</v>
      </c>
      <c r="AJ7" s="30">
        <v>1</v>
      </c>
      <c r="AK7" s="30">
        <v>0</v>
      </c>
      <c r="AL7" s="31">
        <f t="shared" ref="AL7" si="15">+AK7/AJ7</f>
        <v>0</v>
      </c>
      <c r="AM7" s="30">
        <v>0</v>
      </c>
      <c r="AN7" s="30">
        <v>0</v>
      </c>
      <c r="AO7" s="16">
        <v>0</v>
      </c>
      <c r="AP7" s="30">
        <v>0</v>
      </c>
      <c r="AQ7" s="30">
        <v>0</v>
      </c>
      <c r="AR7" s="16">
        <v>0</v>
      </c>
      <c r="AS7" s="16">
        <v>0</v>
      </c>
      <c r="AT7" s="30">
        <v>0</v>
      </c>
      <c r="AU7" s="16">
        <v>0</v>
      </c>
      <c r="AV7" s="188">
        <f t="shared" si="5"/>
        <v>1</v>
      </c>
      <c r="AW7" s="189">
        <f t="shared" si="6"/>
        <v>0</v>
      </c>
      <c r="AX7" s="206">
        <f t="shared" si="2"/>
        <v>0</v>
      </c>
      <c r="AY7" s="215">
        <f t="shared" si="3"/>
        <v>0</v>
      </c>
    </row>
    <row r="8" spans="2:51" ht="192.6" customHeight="1" x14ac:dyDescent="0.2">
      <c r="B8" s="160"/>
      <c r="C8" s="90" t="s">
        <v>338</v>
      </c>
      <c r="D8" s="54" t="s">
        <v>339</v>
      </c>
      <c r="E8" s="54" t="s">
        <v>340</v>
      </c>
      <c r="F8" s="51" t="s">
        <v>341</v>
      </c>
      <c r="G8" s="54" t="s">
        <v>82</v>
      </c>
      <c r="H8" s="54" t="s">
        <v>342</v>
      </c>
      <c r="I8" s="124">
        <v>45659</v>
      </c>
      <c r="J8" s="53">
        <v>46022</v>
      </c>
      <c r="K8" s="29">
        <f>PTEP!$G$13/PTEP!$D$13</f>
        <v>1.4705882352941176E-2</v>
      </c>
      <c r="L8" s="16">
        <v>1</v>
      </c>
      <c r="M8" s="16">
        <v>0</v>
      </c>
      <c r="N8" s="83">
        <f t="shared" si="7"/>
        <v>0</v>
      </c>
      <c r="O8" s="16">
        <v>1</v>
      </c>
      <c r="P8" s="16">
        <v>0</v>
      </c>
      <c r="Q8" s="83">
        <f t="shared" si="8"/>
        <v>0</v>
      </c>
      <c r="R8" s="16">
        <v>1</v>
      </c>
      <c r="S8" s="16">
        <v>0</v>
      </c>
      <c r="T8" s="83">
        <f t="shared" si="9"/>
        <v>0</v>
      </c>
      <c r="U8" s="30">
        <v>1</v>
      </c>
      <c r="V8" s="30">
        <v>0</v>
      </c>
      <c r="W8" s="31">
        <f t="shared" si="10"/>
        <v>0</v>
      </c>
      <c r="X8" s="30">
        <v>1</v>
      </c>
      <c r="Y8" s="30">
        <v>0</v>
      </c>
      <c r="Z8" s="31">
        <f t="shared" si="11"/>
        <v>0</v>
      </c>
      <c r="AA8" s="30">
        <v>1</v>
      </c>
      <c r="AB8" s="30">
        <v>0</v>
      </c>
      <c r="AC8" s="31">
        <f t="shared" si="12"/>
        <v>0</v>
      </c>
      <c r="AD8" s="30">
        <v>1</v>
      </c>
      <c r="AE8" s="30">
        <v>0</v>
      </c>
      <c r="AF8" s="31">
        <f t="shared" si="13"/>
        <v>0</v>
      </c>
      <c r="AG8" s="30">
        <v>1</v>
      </c>
      <c r="AH8" s="30">
        <v>0</v>
      </c>
      <c r="AI8" s="31">
        <f t="shared" si="14"/>
        <v>0</v>
      </c>
      <c r="AJ8" s="30">
        <v>1</v>
      </c>
      <c r="AK8" s="30">
        <v>0</v>
      </c>
      <c r="AL8" s="31">
        <f t="shared" si="4"/>
        <v>0</v>
      </c>
      <c r="AM8" s="30">
        <v>1</v>
      </c>
      <c r="AN8" s="30">
        <v>0</v>
      </c>
      <c r="AO8" s="31">
        <f t="shared" ref="AO8:AO14" si="16">+AN8/AM8</f>
        <v>0</v>
      </c>
      <c r="AP8" s="30">
        <v>1</v>
      </c>
      <c r="AQ8" s="30">
        <v>0</v>
      </c>
      <c r="AR8" s="31">
        <f t="shared" ref="AR8:AR14" si="17">+AQ8/AP8</f>
        <v>0</v>
      </c>
      <c r="AS8" s="30">
        <v>1</v>
      </c>
      <c r="AT8" s="30">
        <v>0</v>
      </c>
      <c r="AU8" s="31">
        <f t="shared" ref="AU8:AU14" si="18">+AT8/AS8</f>
        <v>0</v>
      </c>
      <c r="AV8" s="188">
        <f t="shared" si="5"/>
        <v>12</v>
      </c>
      <c r="AW8" s="189">
        <f t="shared" si="6"/>
        <v>0</v>
      </c>
      <c r="AX8" s="206">
        <f t="shared" si="2"/>
        <v>0</v>
      </c>
      <c r="AY8" s="215">
        <f t="shared" si="3"/>
        <v>0</v>
      </c>
    </row>
    <row r="9" spans="2:51" ht="188.45" customHeight="1" x14ac:dyDescent="0.2">
      <c r="B9" s="160"/>
      <c r="C9" s="91" t="s">
        <v>343</v>
      </c>
      <c r="D9" s="55" t="s">
        <v>344</v>
      </c>
      <c r="E9" s="55" t="s">
        <v>345</v>
      </c>
      <c r="F9" s="147" t="s">
        <v>341</v>
      </c>
      <c r="G9" s="55" t="s">
        <v>82</v>
      </c>
      <c r="H9" s="55" t="s">
        <v>346</v>
      </c>
      <c r="I9" s="156">
        <v>45659</v>
      </c>
      <c r="J9" s="150">
        <v>46022</v>
      </c>
      <c r="K9" s="29">
        <f>PTEP!$G$13/PTEP!$D$13</f>
        <v>1.4705882352941176E-2</v>
      </c>
      <c r="L9" s="16">
        <v>1</v>
      </c>
      <c r="M9" s="16">
        <v>0</v>
      </c>
      <c r="N9" s="83">
        <f t="shared" si="7"/>
        <v>0</v>
      </c>
      <c r="O9" s="16">
        <v>1</v>
      </c>
      <c r="P9" s="16">
        <v>0</v>
      </c>
      <c r="Q9" s="83">
        <f t="shared" si="8"/>
        <v>0</v>
      </c>
      <c r="R9" s="16">
        <v>1</v>
      </c>
      <c r="S9" s="16">
        <v>0</v>
      </c>
      <c r="T9" s="83">
        <f t="shared" si="9"/>
        <v>0</v>
      </c>
      <c r="U9" s="30">
        <v>1</v>
      </c>
      <c r="V9" s="30">
        <v>0</v>
      </c>
      <c r="W9" s="31">
        <f t="shared" si="10"/>
        <v>0</v>
      </c>
      <c r="X9" s="30">
        <v>1</v>
      </c>
      <c r="Y9" s="30">
        <v>0</v>
      </c>
      <c r="Z9" s="31">
        <f t="shared" si="11"/>
        <v>0</v>
      </c>
      <c r="AA9" s="30">
        <v>1</v>
      </c>
      <c r="AB9" s="30">
        <v>0</v>
      </c>
      <c r="AC9" s="31">
        <f t="shared" si="12"/>
        <v>0</v>
      </c>
      <c r="AD9" s="30">
        <v>1</v>
      </c>
      <c r="AE9" s="30">
        <v>0</v>
      </c>
      <c r="AF9" s="31">
        <f t="shared" si="13"/>
        <v>0</v>
      </c>
      <c r="AG9" s="30">
        <v>1</v>
      </c>
      <c r="AH9" s="30">
        <v>0</v>
      </c>
      <c r="AI9" s="31">
        <f t="shared" si="14"/>
        <v>0</v>
      </c>
      <c r="AJ9" s="30">
        <v>1</v>
      </c>
      <c r="AK9" s="30">
        <v>0</v>
      </c>
      <c r="AL9" s="31">
        <f t="shared" si="4"/>
        <v>0</v>
      </c>
      <c r="AM9" s="30">
        <v>1</v>
      </c>
      <c r="AN9" s="30"/>
      <c r="AO9" s="31">
        <f t="shared" si="16"/>
        <v>0</v>
      </c>
      <c r="AP9" s="30">
        <v>1</v>
      </c>
      <c r="AQ9" s="30">
        <v>0</v>
      </c>
      <c r="AR9" s="31">
        <f t="shared" si="17"/>
        <v>0</v>
      </c>
      <c r="AS9" s="30">
        <v>1</v>
      </c>
      <c r="AT9" s="30">
        <v>0</v>
      </c>
      <c r="AU9" s="31">
        <f t="shared" si="18"/>
        <v>0</v>
      </c>
      <c r="AV9" s="188">
        <f t="shared" si="5"/>
        <v>12</v>
      </c>
      <c r="AW9" s="189">
        <f t="shared" si="6"/>
        <v>0</v>
      </c>
      <c r="AX9" s="206">
        <f t="shared" si="2"/>
        <v>0</v>
      </c>
      <c r="AY9" s="215">
        <f t="shared" si="3"/>
        <v>0</v>
      </c>
    </row>
    <row r="10" spans="2:51" ht="149.1" customHeight="1" x14ac:dyDescent="0.2">
      <c r="B10" s="161" t="s">
        <v>347</v>
      </c>
      <c r="C10" s="92" t="s">
        <v>348</v>
      </c>
      <c r="D10" s="56" t="s">
        <v>349</v>
      </c>
      <c r="E10" s="57" t="s">
        <v>350</v>
      </c>
      <c r="F10" s="50" t="s">
        <v>81</v>
      </c>
      <c r="G10" s="57" t="s">
        <v>351</v>
      </c>
      <c r="H10" s="57" t="s">
        <v>352</v>
      </c>
      <c r="I10" s="143">
        <v>45658</v>
      </c>
      <c r="J10" s="144">
        <v>46022</v>
      </c>
      <c r="K10" s="29">
        <f>PTEP!$G$13/PTEP!$D$13</f>
        <v>1.4705882352941176E-2</v>
      </c>
      <c r="L10" s="16">
        <v>0</v>
      </c>
      <c r="M10" s="16">
        <v>0</v>
      </c>
      <c r="N10" s="83" t="e">
        <f t="shared" si="7"/>
        <v>#DIV/0!</v>
      </c>
      <c r="O10" s="16">
        <v>0</v>
      </c>
      <c r="P10" s="16">
        <v>0</v>
      </c>
      <c r="Q10" s="83" t="e">
        <f t="shared" si="8"/>
        <v>#DIV/0!</v>
      </c>
      <c r="R10" s="16">
        <v>0</v>
      </c>
      <c r="S10" s="16">
        <v>0</v>
      </c>
      <c r="T10" s="83" t="e">
        <f t="shared" si="9"/>
        <v>#DIV/0!</v>
      </c>
      <c r="U10" s="30">
        <v>0</v>
      </c>
      <c r="V10" s="30">
        <v>0</v>
      </c>
      <c r="W10" s="31" t="e">
        <f t="shared" si="10"/>
        <v>#DIV/0!</v>
      </c>
      <c r="X10" s="30">
        <v>0</v>
      </c>
      <c r="Y10" s="30">
        <v>0</v>
      </c>
      <c r="Z10" s="31" t="e">
        <f t="shared" si="11"/>
        <v>#DIV/0!</v>
      </c>
      <c r="AA10" s="30">
        <v>0</v>
      </c>
      <c r="AB10" s="30">
        <v>0</v>
      </c>
      <c r="AC10" s="31" t="e">
        <f t="shared" si="12"/>
        <v>#DIV/0!</v>
      </c>
      <c r="AD10" s="30">
        <v>1</v>
      </c>
      <c r="AE10" s="30">
        <v>0</v>
      </c>
      <c r="AF10" s="31">
        <f t="shared" si="13"/>
        <v>0</v>
      </c>
      <c r="AG10" s="30">
        <v>0</v>
      </c>
      <c r="AH10" s="30">
        <v>0</v>
      </c>
      <c r="AI10" s="31" t="e">
        <f t="shared" si="14"/>
        <v>#DIV/0!</v>
      </c>
      <c r="AJ10" s="30">
        <v>0</v>
      </c>
      <c r="AK10" s="30">
        <v>0</v>
      </c>
      <c r="AL10" s="31" t="e">
        <f t="shared" si="4"/>
        <v>#DIV/0!</v>
      </c>
      <c r="AM10" s="30">
        <v>0</v>
      </c>
      <c r="AN10" s="30">
        <v>0</v>
      </c>
      <c r="AO10" s="31" t="e">
        <f t="shared" si="16"/>
        <v>#DIV/0!</v>
      </c>
      <c r="AP10" s="30">
        <v>0</v>
      </c>
      <c r="AQ10" s="30">
        <v>0</v>
      </c>
      <c r="AR10" s="31" t="e">
        <f t="shared" si="17"/>
        <v>#DIV/0!</v>
      </c>
      <c r="AS10" s="30">
        <v>0</v>
      </c>
      <c r="AT10" s="30">
        <v>0</v>
      </c>
      <c r="AU10" s="31" t="e">
        <f t="shared" si="18"/>
        <v>#DIV/0!</v>
      </c>
      <c r="AV10" s="188">
        <f t="shared" si="5"/>
        <v>1</v>
      </c>
      <c r="AW10" s="189">
        <f t="shared" si="6"/>
        <v>0</v>
      </c>
      <c r="AX10" s="206">
        <f t="shared" si="2"/>
        <v>0</v>
      </c>
      <c r="AY10" s="215">
        <f t="shared" si="3"/>
        <v>0</v>
      </c>
    </row>
    <row r="11" spans="2:51" ht="213.95" customHeight="1" x14ac:dyDescent="0.2">
      <c r="B11" s="160"/>
      <c r="C11" s="93" t="s">
        <v>353</v>
      </c>
      <c r="D11" s="58" t="s">
        <v>354</v>
      </c>
      <c r="E11" s="59" t="s">
        <v>355</v>
      </c>
      <c r="F11" s="59" t="s">
        <v>356</v>
      </c>
      <c r="G11" s="59" t="s">
        <v>82</v>
      </c>
      <c r="H11" s="59" t="s">
        <v>357</v>
      </c>
      <c r="I11" s="60">
        <v>45659</v>
      </c>
      <c r="J11" s="61">
        <v>46022</v>
      </c>
      <c r="K11" s="29">
        <v>1.4500000000000001E-2</v>
      </c>
      <c r="L11" s="16">
        <v>1</v>
      </c>
      <c r="M11" s="16">
        <v>0</v>
      </c>
      <c r="N11" s="83">
        <f t="shared" si="7"/>
        <v>0</v>
      </c>
      <c r="O11" s="16">
        <v>1</v>
      </c>
      <c r="P11" s="16">
        <v>0</v>
      </c>
      <c r="Q11" s="83">
        <f t="shared" si="8"/>
        <v>0</v>
      </c>
      <c r="R11" s="16">
        <v>1</v>
      </c>
      <c r="S11" s="16">
        <v>0</v>
      </c>
      <c r="T11" s="83">
        <f t="shared" si="9"/>
        <v>0</v>
      </c>
      <c r="U11" s="30">
        <v>1</v>
      </c>
      <c r="V11" s="30">
        <v>0</v>
      </c>
      <c r="W11" s="31">
        <f t="shared" si="10"/>
        <v>0</v>
      </c>
      <c r="X11" s="30">
        <v>1</v>
      </c>
      <c r="Y11" s="30">
        <v>0</v>
      </c>
      <c r="Z11" s="31">
        <f t="shared" si="11"/>
        <v>0</v>
      </c>
      <c r="AA11" s="30">
        <v>1</v>
      </c>
      <c r="AB11" s="30">
        <v>0</v>
      </c>
      <c r="AC11" s="31">
        <f t="shared" si="12"/>
        <v>0</v>
      </c>
      <c r="AD11" s="30">
        <v>1</v>
      </c>
      <c r="AE11" s="30">
        <v>0</v>
      </c>
      <c r="AF11" s="31">
        <f t="shared" si="13"/>
        <v>0</v>
      </c>
      <c r="AG11" s="30">
        <v>1</v>
      </c>
      <c r="AH11" s="30">
        <v>0</v>
      </c>
      <c r="AI11" s="31">
        <f t="shared" si="14"/>
        <v>0</v>
      </c>
      <c r="AJ11" s="30">
        <v>1</v>
      </c>
      <c r="AK11" s="30">
        <v>0</v>
      </c>
      <c r="AL11" s="31">
        <f t="shared" si="4"/>
        <v>0</v>
      </c>
      <c r="AM11" s="30">
        <v>1</v>
      </c>
      <c r="AN11" s="30">
        <v>0</v>
      </c>
      <c r="AO11" s="31">
        <f t="shared" si="16"/>
        <v>0</v>
      </c>
      <c r="AP11" s="30">
        <v>1</v>
      </c>
      <c r="AQ11" s="30">
        <v>0</v>
      </c>
      <c r="AR11" s="31">
        <f t="shared" si="17"/>
        <v>0</v>
      </c>
      <c r="AS11" s="30">
        <v>1</v>
      </c>
      <c r="AT11" s="30">
        <v>0</v>
      </c>
      <c r="AU11" s="31">
        <f t="shared" si="18"/>
        <v>0</v>
      </c>
      <c r="AV11" s="188">
        <f t="shared" si="5"/>
        <v>12</v>
      </c>
      <c r="AW11" s="189">
        <f t="shared" si="6"/>
        <v>0</v>
      </c>
      <c r="AX11" s="206">
        <f t="shared" si="2"/>
        <v>0</v>
      </c>
      <c r="AY11" s="215">
        <f t="shared" si="3"/>
        <v>0</v>
      </c>
    </row>
    <row r="12" spans="2:51" ht="143.25" customHeight="1" x14ac:dyDescent="0.2">
      <c r="B12" s="164" t="s">
        <v>358</v>
      </c>
      <c r="C12" s="92" t="s">
        <v>359</v>
      </c>
      <c r="D12" s="62" t="s">
        <v>360</v>
      </c>
      <c r="E12" s="75" t="s">
        <v>361</v>
      </c>
      <c r="F12" s="75" t="s">
        <v>81</v>
      </c>
      <c r="G12" s="75" t="s">
        <v>82</v>
      </c>
      <c r="H12" s="75" t="s">
        <v>362</v>
      </c>
      <c r="I12" s="216">
        <v>45754</v>
      </c>
      <c r="J12" s="157">
        <v>46022</v>
      </c>
      <c r="K12" s="29">
        <f>PTEP!$G$13/PTEP!$D$13</f>
        <v>1.4705882352941176E-2</v>
      </c>
      <c r="L12" s="16">
        <v>0</v>
      </c>
      <c r="M12" s="16">
        <v>0</v>
      </c>
      <c r="N12" s="83" t="e">
        <f t="shared" si="7"/>
        <v>#DIV/0!</v>
      </c>
      <c r="O12" s="16">
        <v>0</v>
      </c>
      <c r="P12" s="16">
        <v>0</v>
      </c>
      <c r="Q12" s="83" t="e">
        <f t="shared" si="8"/>
        <v>#DIV/0!</v>
      </c>
      <c r="R12" s="16">
        <v>0</v>
      </c>
      <c r="S12" s="16">
        <v>0</v>
      </c>
      <c r="T12" s="83" t="e">
        <f t="shared" si="9"/>
        <v>#DIV/0!</v>
      </c>
      <c r="U12" s="30">
        <v>0</v>
      </c>
      <c r="V12" s="30">
        <v>0</v>
      </c>
      <c r="W12" s="31" t="e">
        <f t="shared" si="10"/>
        <v>#DIV/0!</v>
      </c>
      <c r="X12" s="30">
        <v>0</v>
      </c>
      <c r="Y12" s="30">
        <v>0</v>
      </c>
      <c r="Z12" s="31" t="e">
        <f t="shared" si="11"/>
        <v>#DIV/0!</v>
      </c>
      <c r="AA12" s="30">
        <v>0</v>
      </c>
      <c r="AB12" s="30">
        <v>0</v>
      </c>
      <c r="AC12" s="31" t="e">
        <f t="shared" si="12"/>
        <v>#DIV/0!</v>
      </c>
      <c r="AD12" s="30">
        <v>1</v>
      </c>
      <c r="AE12" s="30">
        <v>0</v>
      </c>
      <c r="AF12" s="31">
        <f t="shared" si="13"/>
        <v>0</v>
      </c>
      <c r="AG12" s="30">
        <v>0</v>
      </c>
      <c r="AH12" s="30">
        <v>0</v>
      </c>
      <c r="AI12" s="31" t="e">
        <f t="shared" si="14"/>
        <v>#DIV/0!</v>
      </c>
      <c r="AJ12" s="30">
        <v>0</v>
      </c>
      <c r="AK12" s="30">
        <v>0</v>
      </c>
      <c r="AL12" s="31" t="e">
        <f t="shared" si="4"/>
        <v>#DIV/0!</v>
      </c>
      <c r="AM12" s="30">
        <v>0</v>
      </c>
      <c r="AN12" s="30">
        <v>0</v>
      </c>
      <c r="AO12" s="31" t="e">
        <f t="shared" si="16"/>
        <v>#DIV/0!</v>
      </c>
      <c r="AP12" s="30">
        <v>0</v>
      </c>
      <c r="AQ12" s="30">
        <v>0</v>
      </c>
      <c r="AR12" s="31" t="e">
        <f t="shared" si="17"/>
        <v>#DIV/0!</v>
      </c>
      <c r="AS12" s="30">
        <v>0</v>
      </c>
      <c r="AT12" s="30">
        <v>0</v>
      </c>
      <c r="AU12" s="31" t="e">
        <f t="shared" si="18"/>
        <v>#DIV/0!</v>
      </c>
      <c r="AV12" s="188">
        <f t="shared" si="5"/>
        <v>1</v>
      </c>
      <c r="AW12" s="189">
        <f t="shared" si="6"/>
        <v>0</v>
      </c>
      <c r="AX12" s="206">
        <f t="shared" si="2"/>
        <v>0</v>
      </c>
      <c r="AY12" s="215">
        <f t="shared" si="3"/>
        <v>0</v>
      </c>
    </row>
    <row r="13" spans="2:51" ht="123.6" customHeight="1" x14ac:dyDescent="0.2">
      <c r="B13" s="165"/>
      <c r="C13" s="94" t="s">
        <v>363</v>
      </c>
      <c r="D13" s="63" t="s">
        <v>364</v>
      </c>
      <c r="E13" s="63" t="s">
        <v>365</v>
      </c>
      <c r="F13" s="63" t="s">
        <v>81</v>
      </c>
      <c r="G13" s="63" t="s">
        <v>82</v>
      </c>
      <c r="H13" s="63" t="s">
        <v>366</v>
      </c>
      <c r="I13" s="168">
        <v>45754</v>
      </c>
      <c r="J13" s="169">
        <v>45596</v>
      </c>
      <c r="K13" s="29">
        <f>PTEP!$G$13/PTEP!$D$13</f>
        <v>1.4705882352941176E-2</v>
      </c>
      <c r="L13" s="16">
        <v>0</v>
      </c>
      <c r="M13" s="16">
        <v>0</v>
      </c>
      <c r="N13" s="83" t="e">
        <f t="shared" si="7"/>
        <v>#DIV/0!</v>
      </c>
      <c r="O13" s="16">
        <v>0</v>
      </c>
      <c r="P13" s="16">
        <v>0</v>
      </c>
      <c r="Q13" s="83" t="e">
        <f t="shared" si="8"/>
        <v>#DIV/0!</v>
      </c>
      <c r="R13" s="16">
        <v>0</v>
      </c>
      <c r="S13" s="16">
        <v>0</v>
      </c>
      <c r="T13" s="83" t="e">
        <f t="shared" si="9"/>
        <v>#DIV/0!</v>
      </c>
      <c r="U13" s="30">
        <v>0</v>
      </c>
      <c r="V13" s="30">
        <v>0</v>
      </c>
      <c r="W13" s="31" t="e">
        <f t="shared" si="10"/>
        <v>#DIV/0!</v>
      </c>
      <c r="X13" s="30">
        <v>0</v>
      </c>
      <c r="Y13" s="30">
        <v>0</v>
      </c>
      <c r="Z13" s="31" t="e">
        <f t="shared" si="11"/>
        <v>#DIV/0!</v>
      </c>
      <c r="AA13" s="30">
        <v>0</v>
      </c>
      <c r="AB13" s="30">
        <v>0</v>
      </c>
      <c r="AC13" s="31" t="e">
        <f t="shared" si="12"/>
        <v>#DIV/0!</v>
      </c>
      <c r="AD13" s="30">
        <v>1</v>
      </c>
      <c r="AE13" s="30">
        <v>0</v>
      </c>
      <c r="AF13" s="31">
        <f t="shared" si="13"/>
        <v>0</v>
      </c>
      <c r="AG13" s="30">
        <v>0</v>
      </c>
      <c r="AH13" s="30">
        <v>0</v>
      </c>
      <c r="AI13" s="31" t="e">
        <f t="shared" si="14"/>
        <v>#DIV/0!</v>
      </c>
      <c r="AJ13" s="30">
        <v>0</v>
      </c>
      <c r="AK13" s="30">
        <v>0</v>
      </c>
      <c r="AL13" s="31" t="e">
        <f t="shared" si="4"/>
        <v>#DIV/0!</v>
      </c>
      <c r="AM13" s="30">
        <v>0</v>
      </c>
      <c r="AN13" s="30">
        <v>0</v>
      </c>
      <c r="AO13" s="31" t="e">
        <f t="shared" si="16"/>
        <v>#DIV/0!</v>
      </c>
      <c r="AP13" s="30">
        <v>0</v>
      </c>
      <c r="AQ13" s="30">
        <v>0</v>
      </c>
      <c r="AR13" s="31" t="e">
        <f t="shared" si="17"/>
        <v>#DIV/0!</v>
      </c>
      <c r="AS13" s="30">
        <v>0</v>
      </c>
      <c r="AT13" s="30">
        <v>0</v>
      </c>
      <c r="AU13" s="31" t="e">
        <f t="shared" si="18"/>
        <v>#DIV/0!</v>
      </c>
      <c r="AV13" s="188">
        <f t="shared" si="5"/>
        <v>1</v>
      </c>
      <c r="AW13" s="189">
        <f t="shared" si="6"/>
        <v>0</v>
      </c>
      <c r="AX13" s="206">
        <f t="shared" si="2"/>
        <v>0</v>
      </c>
      <c r="AY13" s="215">
        <f t="shared" si="3"/>
        <v>0</v>
      </c>
    </row>
    <row r="14" spans="2:51" ht="138.75" customHeight="1" x14ac:dyDescent="0.2">
      <c r="B14" s="166"/>
      <c r="C14" s="95" t="s">
        <v>367</v>
      </c>
      <c r="D14" s="64" t="s">
        <v>368</v>
      </c>
      <c r="E14" s="64" t="s">
        <v>369</v>
      </c>
      <c r="F14" s="64" t="s">
        <v>81</v>
      </c>
      <c r="G14" s="64" t="s">
        <v>82</v>
      </c>
      <c r="H14" s="64" t="s">
        <v>370</v>
      </c>
      <c r="I14" s="158">
        <v>45754</v>
      </c>
      <c r="J14" s="159">
        <v>46022</v>
      </c>
      <c r="K14" s="29">
        <f>PTEP!$G$13/PTEP!$D$13</f>
        <v>1.4705882352941176E-2</v>
      </c>
      <c r="L14" s="16">
        <v>0</v>
      </c>
      <c r="M14" s="16">
        <v>0</v>
      </c>
      <c r="N14" s="83" t="e">
        <f t="shared" si="7"/>
        <v>#DIV/0!</v>
      </c>
      <c r="O14" s="16">
        <v>0</v>
      </c>
      <c r="P14" s="16">
        <v>0</v>
      </c>
      <c r="Q14" s="83" t="e">
        <f t="shared" si="8"/>
        <v>#DIV/0!</v>
      </c>
      <c r="R14" s="16">
        <v>0</v>
      </c>
      <c r="S14" s="16">
        <v>0</v>
      </c>
      <c r="T14" s="83" t="e">
        <f t="shared" si="9"/>
        <v>#DIV/0!</v>
      </c>
      <c r="U14" s="30">
        <v>0</v>
      </c>
      <c r="V14" s="30">
        <v>0</v>
      </c>
      <c r="W14" s="31" t="e">
        <f t="shared" si="10"/>
        <v>#DIV/0!</v>
      </c>
      <c r="X14" s="30">
        <v>0</v>
      </c>
      <c r="Y14" s="30">
        <v>0</v>
      </c>
      <c r="Z14" s="31" t="e">
        <f t="shared" si="11"/>
        <v>#DIV/0!</v>
      </c>
      <c r="AA14" s="30">
        <v>0</v>
      </c>
      <c r="AB14" s="30">
        <v>0</v>
      </c>
      <c r="AC14" s="31" t="e">
        <f t="shared" si="12"/>
        <v>#DIV/0!</v>
      </c>
      <c r="AD14" s="30">
        <v>5</v>
      </c>
      <c r="AE14" s="30">
        <v>0</v>
      </c>
      <c r="AF14" s="31">
        <f t="shared" si="13"/>
        <v>0</v>
      </c>
      <c r="AG14" s="30">
        <v>0</v>
      </c>
      <c r="AH14" s="30">
        <v>0</v>
      </c>
      <c r="AI14" s="31" t="e">
        <f t="shared" si="14"/>
        <v>#DIV/0!</v>
      </c>
      <c r="AJ14" s="30">
        <v>0</v>
      </c>
      <c r="AK14" s="30">
        <v>0</v>
      </c>
      <c r="AL14" s="31" t="e">
        <f t="shared" si="4"/>
        <v>#DIV/0!</v>
      </c>
      <c r="AM14" s="30">
        <v>0</v>
      </c>
      <c r="AN14" s="30">
        <v>0</v>
      </c>
      <c r="AO14" s="31" t="e">
        <f t="shared" si="16"/>
        <v>#DIV/0!</v>
      </c>
      <c r="AP14" s="30">
        <v>0</v>
      </c>
      <c r="AQ14" s="30">
        <v>0</v>
      </c>
      <c r="AR14" s="31" t="e">
        <f t="shared" si="17"/>
        <v>#DIV/0!</v>
      </c>
      <c r="AS14" s="30">
        <v>0</v>
      </c>
      <c r="AT14" s="30">
        <v>0</v>
      </c>
      <c r="AU14" s="31" t="e">
        <f t="shared" si="18"/>
        <v>#DIV/0!</v>
      </c>
      <c r="AV14" s="188">
        <f t="shared" si="5"/>
        <v>5</v>
      </c>
      <c r="AW14" s="189">
        <f t="shared" si="6"/>
        <v>0</v>
      </c>
      <c r="AX14" s="206">
        <f t="shared" si="2"/>
        <v>0</v>
      </c>
      <c r="AY14" s="215">
        <f t="shared" si="3"/>
        <v>0</v>
      </c>
    </row>
    <row r="15" spans="2:51" ht="18" customHeight="1" x14ac:dyDescent="0.2">
      <c r="L15" s="217"/>
      <c r="M15" s="217"/>
      <c r="N15" s="1"/>
      <c r="O15" s="217"/>
      <c r="P15" s="217"/>
      <c r="Q15" s="1"/>
      <c r="R15" s="217"/>
      <c r="S15" s="217"/>
      <c r="T15" s="1"/>
      <c r="U15" s="217"/>
      <c r="V15" s="217"/>
      <c r="W15" s="1"/>
      <c r="X15" s="217"/>
      <c r="Y15" s="217"/>
      <c r="Z15" s="1"/>
      <c r="AA15" s="217"/>
      <c r="AB15" s="217"/>
      <c r="AC15" s="1"/>
      <c r="AD15" s="217"/>
      <c r="AE15" s="217"/>
      <c r="AF15" s="1"/>
      <c r="AG15" s="217"/>
      <c r="AH15" s="217"/>
      <c r="AI15" s="1"/>
      <c r="AJ15" s="217"/>
      <c r="AK15" s="217"/>
      <c r="AL15" s="1"/>
      <c r="AM15" s="217"/>
      <c r="AN15" s="217"/>
      <c r="AO15" s="1"/>
      <c r="AP15" s="217"/>
      <c r="AQ15" s="217"/>
      <c r="AR15" s="1"/>
      <c r="AS15" s="217"/>
      <c r="AT15" s="217"/>
      <c r="AY15" s="218"/>
    </row>
  </sheetData>
  <autoFilter ref="B4:AY14" xr:uid="{00000000-0001-0000-0500-000000000000}"/>
  <mergeCells count="14">
    <mergeCell ref="AP2:AR3"/>
    <mergeCell ref="AS2:AU3"/>
    <mergeCell ref="AV2:AW3"/>
    <mergeCell ref="AX2:AY2"/>
    <mergeCell ref="AA2:AC3"/>
    <mergeCell ref="AD2:AF3"/>
    <mergeCell ref="AG2:AI3"/>
    <mergeCell ref="AJ2:AL3"/>
    <mergeCell ref="AM2:AO3"/>
    <mergeCell ref="B3:G3"/>
    <mergeCell ref="C1:G1"/>
    <mergeCell ref="R2:T3"/>
    <mergeCell ref="U2:W3"/>
    <mergeCell ref="X2:Z3"/>
  </mergeCells>
  <conditionalFormatting sqref="L5:M14">
    <cfRule type="cellIs" dxfId="48" priority="210" operator="between">
      <formula>1</formula>
      <formula>5</formula>
    </cfRule>
  </conditionalFormatting>
  <conditionalFormatting sqref="M5:M14">
    <cfRule type="cellIs" dxfId="47" priority="209" operator="between">
      <formula>1</formula>
      <formula>5</formula>
    </cfRule>
  </conditionalFormatting>
  <conditionalFormatting sqref="N6">
    <cfRule type="cellIs" dxfId="46" priority="25" operator="between">
      <formula>1</formula>
      <formula>5</formula>
    </cfRule>
    <cfRule type="cellIs" dxfId="45" priority="26" operator="between">
      <formula>1</formula>
      <formula>5</formula>
    </cfRule>
  </conditionalFormatting>
  <conditionalFormatting sqref="O5:P14">
    <cfRule type="cellIs" dxfId="44" priority="207" operator="between">
      <formula>1</formula>
      <formula>5</formula>
    </cfRule>
  </conditionalFormatting>
  <conditionalFormatting sqref="P5:P14">
    <cfRule type="cellIs" dxfId="43" priority="206" operator="between">
      <formula>1</formula>
      <formula>5</formula>
    </cfRule>
  </conditionalFormatting>
  <conditionalFormatting sqref="Q6">
    <cfRule type="cellIs" dxfId="42" priority="23" operator="between">
      <formula>1</formula>
      <formula>5</formula>
    </cfRule>
    <cfRule type="cellIs" dxfId="41" priority="24" operator="between">
      <formula>1</formula>
      <formula>5</formula>
    </cfRule>
  </conditionalFormatting>
  <conditionalFormatting sqref="R5:S14">
    <cfRule type="cellIs" dxfId="40" priority="204" operator="between">
      <formula>1</formula>
      <formula>5</formula>
    </cfRule>
  </conditionalFormatting>
  <conditionalFormatting sqref="S5:S14">
    <cfRule type="cellIs" dxfId="39" priority="203" operator="between">
      <formula>1</formula>
      <formula>5</formula>
    </cfRule>
  </conditionalFormatting>
  <conditionalFormatting sqref="T6">
    <cfRule type="cellIs" dxfId="38" priority="21" operator="between">
      <formula>1</formula>
      <formula>5</formula>
    </cfRule>
    <cfRule type="cellIs" dxfId="37" priority="22" operator="between">
      <formula>1</formula>
      <formula>5</formula>
    </cfRule>
  </conditionalFormatting>
  <conditionalFormatting sqref="U5:V14">
    <cfRule type="cellIs" dxfId="36" priority="72" operator="between">
      <formula>1</formula>
      <formula>5</formula>
    </cfRule>
  </conditionalFormatting>
  <conditionalFormatting sqref="V5:V14">
    <cfRule type="cellIs" dxfId="35" priority="71" operator="between">
      <formula>1</formula>
      <formula>5</formula>
    </cfRule>
  </conditionalFormatting>
  <conditionalFormatting sqref="W6">
    <cfRule type="cellIs" dxfId="34" priority="19" operator="between">
      <formula>1</formula>
      <formula>5</formula>
    </cfRule>
    <cfRule type="cellIs" dxfId="33" priority="20" operator="between">
      <formula>1</formula>
      <formula>5</formula>
    </cfRule>
  </conditionalFormatting>
  <conditionalFormatting sqref="X5:Y14">
    <cfRule type="cellIs" dxfId="32" priority="69" operator="between">
      <formula>1</formula>
      <formula>5</formula>
    </cfRule>
  </conditionalFormatting>
  <conditionalFormatting sqref="Y5:Y14">
    <cfRule type="cellIs" dxfId="31" priority="68" operator="between">
      <formula>1</formula>
      <formula>5</formula>
    </cfRule>
  </conditionalFormatting>
  <conditionalFormatting sqref="Z6">
    <cfRule type="cellIs" dxfId="30" priority="17" operator="between">
      <formula>1</formula>
      <formula>5</formula>
    </cfRule>
    <cfRule type="cellIs" dxfId="29" priority="18" operator="between">
      <formula>1</formula>
      <formula>5</formula>
    </cfRule>
  </conditionalFormatting>
  <conditionalFormatting sqref="AA5:AB14">
    <cfRule type="cellIs" dxfId="28" priority="44" operator="between">
      <formula>1</formula>
      <formula>5</formula>
    </cfRule>
  </conditionalFormatting>
  <conditionalFormatting sqref="AB5:AB14">
    <cfRule type="cellIs" dxfId="27" priority="43" operator="between">
      <formula>1</formula>
      <formula>5</formula>
    </cfRule>
  </conditionalFormatting>
  <conditionalFormatting sqref="AC6">
    <cfRule type="cellIs" dxfId="26" priority="15" operator="between">
      <formula>1</formula>
      <formula>5</formula>
    </cfRule>
    <cfRule type="cellIs" dxfId="25" priority="16" operator="between">
      <formula>1</formula>
      <formula>5</formula>
    </cfRule>
  </conditionalFormatting>
  <conditionalFormatting sqref="AD5:AE14">
    <cfRule type="cellIs" dxfId="24" priority="63" operator="between">
      <formula>1</formula>
      <formula>5</formula>
    </cfRule>
  </conditionalFormatting>
  <conditionalFormatting sqref="AE5:AE14">
    <cfRule type="cellIs" dxfId="23" priority="62" operator="between">
      <formula>1</formula>
      <formula>5</formula>
    </cfRule>
  </conditionalFormatting>
  <conditionalFormatting sqref="AF5:AF6">
    <cfRule type="cellIs" dxfId="22" priority="13" operator="between">
      <formula>1</formula>
      <formula>5</formula>
    </cfRule>
    <cfRule type="cellIs" dxfId="21" priority="14" operator="between">
      <formula>1</formula>
      <formula>5</formula>
    </cfRule>
  </conditionalFormatting>
  <conditionalFormatting sqref="AG5:AH14">
    <cfRule type="cellIs" dxfId="20" priority="60" operator="between">
      <formula>1</formula>
      <formula>5</formula>
    </cfRule>
  </conditionalFormatting>
  <conditionalFormatting sqref="AH5:AH14">
    <cfRule type="cellIs" dxfId="19" priority="59" operator="between">
      <formula>1</formula>
      <formula>5</formula>
    </cfRule>
  </conditionalFormatting>
  <conditionalFormatting sqref="AI5:AI6">
    <cfRule type="cellIs" dxfId="18" priority="27" operator="between">
      <formula>1</formula>
      <formula>5</formula>
    </cfRule>
  </conditionalFormatting>
  <conditionalFormatting sqref="AI6">
    <cfRule type="cellIs" dxfId="17" priority="28" operator="between">
      <formula>1</formula>
      <formula>5</formula>
    </cfRule>
  </conditionalFormatting>
  <conditionalFormatting sqref="AI5:AK5">
    <cfRule type="cellIs" dxfId="16" priority="38" operator="between">
      <formula>1</formula>
      <formula>5</formula>
    </cfRule>
  </conditionalFormatting>
  <conditionalFormatting sqref="AJ6:AK14">
    <cfRule type="cellIs" dxfId="15" priority="46" operator="between">
      <formula>1</formula>
      <formula>5</formula>
    </cfRule>
  </conditionalFormatting>
  <conditionalFormatting sqref="AK5:AK14">
    <cfRule type="cellIs" dxfId="14" priority="37" operator="between">
      <formula>1</formula>
      <formula>5</formula>
    </cfRule>
  </conditionalFormatting>
  <conditionalFormatting sqref="AM5:AN14">
    <cfRule type="cellIs" dxfId="13" priority="54" operator="between">
      <formula>1</formula>
      <formula>5</formula>
    </cfRule>
  </conditionalFormatting>
  <conditionalFormatting sqref="AN5:AN14">
    <cfRule type="cellIs" dxfId="12" priority="53" operator="between">
      <formula>1</formula>
      <formula>5</formula>
    </cfRule>
  </conditionalFormatting>
  <conditionalFormatting sqref="AO5:AO7">
    <cfRule type="cellIs" dxfId="11" priority="3" operator="between">
      <formula>1</formula>
      <formula>5</formula>
    </cfRule>
    <cfRule type="cellIs" dxfId="10" priority="4" operator="between">
      <formula>1</formula>
      <formula>5</formula>
    </cfRule>
  </conditionalFormatting>
  <conditionalFormatting sqref="AP5:AQ14">
    <cfRule type="cellIs" dxfId="9" priority="51" operator="between">
      <formula>1</formula>
      <formula>5</formula>
    </cfRule>
  </conditionalFormatting>
  <conditionalFormatting sqref="AQ5:AQ14">
    <cfRule type="cellIs" dxfId="8" priority="50" operator="between">
      <formula>1</formula>
      <formula>5</formula>
    </cfRule>
  </conditionalFormatting>
  <conditionalFormatting sqref="AR5:AR7">
    <cfRule type="cellIs" dxfId="7" priority="1" operator="between">
      <formula>1</formula>
      <formula>5</formula>
    </cfRule>
    <cfRule type="cellIs" dxfId="6" priority="2" operator="between">
      <formula>1</formula>
      <formula>5</formula>
    </cfRule>
  </conditionalFormatting>
  <conditionalFormatting sqref="AS6:AS7">
    <cfRule type="cellIs" dxfId="5" priority="8" operator="between">
      <formula>1</formula>
      <formula>5</formula>
    </cfRule>
    <cfRule type="cellIs" dxfId="4" priority="7" operator="between">
      <formula>1</formula>
      <formula>5</formula>
    </cfRule>
  </conditionalFormatting>
  <conditionalFormatting sqref="AS5:AT5 AT6:AT7 AS8:AT14">
    <cfRule type="cellIs" dxfId="3" priority="48" operator="between">
      <formula>1</formula>
      <formula>5</formula>
    </cfRule>
  </conditionalFormatting>
  <conditionalFormatting sqref="AT5:AT14">
    <cfRule type="cellIs" dxfId="2" priority="47" operator="between">
      <formula>1</formula>
      <formula>5</formula>
    </cfRule>
  </conditionalFormatting>
  <conditionalFormatting sqref="AU6:AU7">
    <cfRule type="cellIs" dxfId="1" priority="5" operator="between">
      <formula>1</formula>
      <formula>5</formula>
    </cfRule>
    <cfRule type="cellIs" dxfId="0" priority="6" operator="between">
      <formula>1</formula>
      <formula>5</formula>
    </cfRule>
  </conditionalFormatting>
  <pageMargins left="0.70866141732283472" right="0.70866141732283472" top="0.74803149606299213" bottom="0.74803149606299213" header="0.31496062992125984" footer="0.31496062992125984"/>
  <pageSetup paperSize="9" scale="12" orientation="portrait" r:id="rId1"/>
  <headerFooter>
    <oddFooter>&amp;R&amp;G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4" ma:contentTypeDescription="Crear nuevo documento." ma:contentTypeScope="" ma:versionID="3b7977713319e79598891c6d1053a9ec">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db8f81712057fb6dc6f0714304d19a37"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f3693-2a6f-4e84-bdd5-9ed64d0d3018">
      <Terms xmlns="http://schemas.microsoft.com/office/infopath/2007/PartnerControls"/>
    </lcf76f155ced4ddcb4097134ff3c332f>
    <TaxCatchAll xmlns="95222908-3492-4fb1-8c0b-2d69d8b95be4" xsi:nil="true"/>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Props1.xml><?xml version="1.0" encoding="utf-8"?>
<ds:datastoreItem xmlns:ds="http://schemas.openxmlformats.org/officeDocument/2006/customXml" ds:itemID="{366BC6E2-471D-4D68-9F1C-9D29F1826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4EF419-29B2-4DBC-BDC8-CD3528E32FCF}">
  <ds:schemaRefs>
    <ds:schemaRef ds:uri="http://schemas.microsoft.com/sharepoint/v3/contenttype/forms"/>
  </ds:schemaRefs>
</ds:datastoreItem>
</file>

<file path=customXml/itemProps3.xml><?xml version="1.0" encoding="utf-8"?>
<ds:datastoreItem xmlns:ds="http://schemas.openxmlformats.org/officeDocument/2006/customXml" ds:itemID="{3BBF46C5-864C-465A-B142-8CE63369E85E}">
  <ds:schemaRefs>
    <ds:schemaRef ds:uri="http://schemas.microsoft.com/office/2006/metadata/properties"/>
    <ds:schemaRef ds:uri="http://schemas.microsoft.com/office/infopath/2007/PartnerControls"/>
    <ds:schemaRef ds:uri="954f3693-2a6f-4e84-bdd5-9ed64d0d3018"/>
    <ds:schemaRef ds:uri="95222908-3492-4fb1-8c0b-2d69d8b95be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PTEP</vt:lpstr>
      <vt:lpstr>Instrucciones</vt:lpstr>
      <vt:lpstr>1. ADMINISTRACIÓN DE RIESGOS</vt:lpstr>
      <vt:lpstr>2. REDES Y ARTICULACIÓN</vt:lpstr>
      <vt:lpstr>3. MODELO DE ESTADO ABIERTO</vt:lpstr>
      <vt:lpstr>4. INICIATIVAS ADICIONALES</vt:lpstr>
      <vt:lpstr>'1. ADMINISTRACIÓN DE RIESGOS'!Área_de_impresión</vt:lpstr>
      <vt:lpstr>'3. MODELO DE ESTADO ABIERTO'!Área_de_impresión</vt:lpstr>
      <vt:lpstr>'4. INICIATIVAS ADICIONALES'!Área_de_impresión</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Diana Marcela Herran Luna</cp:lastModifiedBy>
  <cp:revision/>
  <dcterms:created xsi:type="dcterms:W3CDTF">2023-09-18T18:26:15Z</dcterms:created>
  <dcterms:modified xsi:type="dcterms:W3CDTF">2025-12-19T22:28:18Z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