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cjgovcol-my.sharepoint.com/personal/andrea_alejo_scj_gov_co/Documents/Andrea Alejo 2022 SDSCJ/CTO 333-2026/005. Seguimiento PTEP/000. IV Trim 2025/"/>
    </mc:Choice>
  </mc:AlternateContent>
  <xr:revisionPtr revIDLastSave="934" documentId="13_ncr:1_{77163B2F-D79E-4A78-A914-AC7AC7328BA5}" xr6:coauthVersionLast="47" xr6:coauthVersionMax="47" xr10:uidLastSave="{C22A7379-6D70-4277-B995-B8B098C9C1E2}"/>
  <bookViews>
    <workbookView xWindow="-108" yWindow="-108" windowWidth="23256" windowHeight="12456" tabRatio="913" xr2:uid="{00000000-000D-0000-FFFF-FFFF00000000}"/>
  </bookViews>
  <sheets>
    <sheet name="PTEP" sheetId="11" r:id="rId1"/>
    <sheet name="Instrucciones" sheetId="12" state="hidden"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RIESGOS'!$BT$3:$BW$24</definedName>
    <definedName name="_xlnm._FilterDatabase" localSheetId="3" hidden="1">'2. REDES Y ARTICULACIÓN'!$B$4:$BS$10</definedName>
    <definedName name="_xlnm._FilterDatabase" localSheetId="4" hidden="1">'3. MODELO DE ESTADO ABIERTO'!$A$4:$BX$40</definedName>
    <definedName name="_xlnm._FilterDatabase" localSheetId="5" hidden="1">'4. INICIATIVAS ADICIONALES'!$B$4:$BM$14</definedName>
    <definedName name="_xlnm.Print_Area" localSheetId="2">'1. ADMINISTRACIÓN DE RIESGOS'!$A$1:$BW$24</definedName>
    <definedName name="_xlnm.Print_Area" localSheetId="4">'3. MODELO DE ESTADO ABIERTO'!$A$1:$BW$45</definedName>
    <definedName name="_xlnm.Print_Area" localSheetId="5">'4. INICIATIVAS ADICIONALES'!$A$1:$BW$15</definedName>
    <definedName name="_xlnm.Print_Area" localSheetId="0">PTEP!$A$1:$H$33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1" l="1"/>
  <c r="AR35" i="3"/>
  <c r="AV35" i="3"/>
  <c r="AV20" i="3"/>
  <c r="AV13" i="9" l="1"/>
  <c r="G22" i="11"/>
  <c r="G19" i="11"/>
  <c r="BV14" i="4"/>
  <c r="BV12" i="4"/>
  <c r="BW11" i="4"/>
  <c r="BV11" i="4"/>
  <c r="BV10" i="4"/>
  <c r="BV9" i="4"/>
  <c r="BV8" i="4"/>
  <c r="BV7" i="4"/>
  <c r="BV6" i="4"/>
  <c r="BV5" i="4"/>
  <c r="BV13" i="4"/>
  <c r="AL37" i="3"/>
  <c r="AI37" i="3"/>
  <c r="AF37" i="3"/>
  <c r="AC37" i="3"/>
  <c r="Z37" i="3"/>
  <c r="W37" i="3"/>
  <c r="T37" i="3"/>
  <c r="Q37" i="3"/>
  <c r="N37" i="3"/>
  <c r="AT36" i="3"/>
  <c r="AU36" i="3" s="1"/>
  <c r="AQ36" i="3"/>
  <c r="AN36" i="3"/>
  <c r="AL5" i="4"/>
  <c r="AI5" i="4"/>
  <c r="AF5" i="4"/>
  <c r="AC5" i="4"/>
  <c r="Z5" i="4"/>
  <c r="W5" i="4"/>
  <c r="T5" i="4"/>
  <c r="Q5" i="4"/>
  <c r="AI16" i="3"/>
  <c r="AF16" i="3"/>
  <c r="AC16" i="3"/>
  <c r="Z16" i="3"/>
  <c r="W16" i="3"/>
  <c r="T16" i="3"/>
  <c r="Q16" i="3"/>
  <c r="N16" i="3"/>
  <c r="AL14" i="3"/>
  <c r="AI14" i="3"/>
  <c r="AF14" i="3"/>
  <c r="AC14" i="3"/>
  <c r="Z14" i="3"/>
  <c r="W14" i="3"/>
  <c r="T14" i="3"/>
  <c r="Q14" i="3"/>
  <c r="N14" i="3"/>
  <c r="AU13" i="3"/>
  <c r="AR13" i="3"/>
  <c r="AO13" i="3"/>
  <c r="AL13" i="3"/>
  <c r="AI13" i="3"/>
  <c r="AF13" i="3"/>
  <c r="AC13" i="3"/>
  <c r="Z13" i="3"/>
  <c r="W13" i="3"/>
  <c r="T13" i="3"/>
  <c r="Q13" i="3"/>
  <c r="N13" i="3"/>
  <c r="AU12" i="3" l="1"/>
  <c r="AR12" i="3"/>
  <c r="AO12" i="3"/>
  <c r="AL12" i="3"/>
  <c r="AI12" i="3"/>
  <c r="AF12" i="3"/>
  <c r="AC12" i="3"/>
  <c r="Z12" i="3"/>
  <c r="W12" i="3"/>
  <c r="T12" i="3"/>
  <c r="Q12" i="3"/>
  <c r="N12" i="3"/>
  <c r="AL20" i="3" l="1"/>
  <c r="AI20" i="3"/>
  <c r="AF20" i="3"/>
  <c r="AC20" i="3"/>
  <c r="Z20" i="3"/>
  <c r="W20" i="3"/>
  <c r="T20" i="3"/>
  <c r="Q20" i="3"/>
  <c r="N20" i="3"/>
  <c r="G20" i="11"/>
  <c r="BV7" i="14"/>
  <c r="BV6" i="14"/>
  <c r="BV5" i="14"/>
  <c r="F23" i="11"/>
  <c r="D23" i="11"/>
  <c r="AW19" i="9"/>
  <c r="AW18" i="9"/>
  <c r="AW17" i="9"/>
  <c r="AW14" i="9"/>
  <c r="AR19" i="9"/>
  <c r="AO19" i="9"/>
  <c r="AU18" i="9"/>
  <c r="AR18" i="9"/>
  <c r="AO18" i="9"/>
  <c r="AL13" i="9"/>
  <c r="AI13" i="9"/>
  <c r="AF13" i="9"/>
  <c r="AC13" i="9"/>
  <c r="Z13" i="9"/>
  <c r="W13" i="9"/>
  <c r="T13" i="9"/>
  <c r="Q13" i="9"/>
  <c r="N13" i="9"/>
  <c r="E23" i="11" l="1"/>
  <c r="E19" i="11"/>
  <c r="E21" i="11"/>
  <c r="E22" i="11"/>
  <c r="E20" i="11"/>
  <c r="G23" i="11"/>
  <c r="AO6" i="4" l="1"/>
  <c r="AR11" i="9" l="1"/>
  <c r="AU13" i="9" l="1"/>
  <c r="AR13" i="9"/>
  <c r="AO13" i="9"/>
  <c r="W21" i="9" l="1"/>
  <c r="V21" i="9"/>
  <c r="AR7" i="4"/>
  <c r="AO7" i="4"/>
  <c r="AL7" i="4"/>
  <c r="AK36" i="3"/>
  <c r="AH36" i="3"/>
  <c r="AE36" i="3"/>
  <c r="Z18" i="9" l="1"/>
  <c r="Z8" i="9" l="1"/>
  <c r="W8" i="9"/>
  <c r="T8" i="9"/>
  <c r="Q8" i="9"/>
  <c r="N8" i="9"/>
  <c r="AI26" i="3" l="1"/>
  <c r="AB36" i="3" l="1"/>
  <c r="Y36" i="3"/>
  <c r="V36" i="3"/>
  <c r="W36" i="3" s="1"/>
  <c r="S36" i="3"/>
  <c r="P36" i="3"/>
  <c r="M36" i="3"/>
  <c r="AI18" i="3" l="1"/>
  <c r="AU8" i="14"/>
  <c r="AF10" i="9"/>
  <c r="AI10" i="9"/>
  <c r="AL10" i="9"/>
  <c r="AO10" i="9"/>
  <c r="AR10" i="9"/>
  <c r="W10" i="9"/>
  <c r="Z10" i="9"/>
  <c r="AW16" i="9"/>
  <c r="AV14" i="9"/>
  <c r="AV12" i="9"/>
  <c r="AV11" i="9"/>
  <c r="AV10" i="9"/>
  <c r="AV9" i="9"/>
  <c r="AV7" i="9"/>
  <c r="AV5" i="9"/>
  <c r="AW14" i="4" l="1"/>
  <c r="AV14" i="4"/>
  <c r="AW13" i="4"/>
  <c r="AV13" i="4"/>
  <c r="AW12" i="4"/>
  <c r="AV12" i="4"/>
  <c r="AW11" i="4"/>
  <c r="AV11" i="4"/>
  <c r="AW10" i="4"/>
  <c r="AV10" i="4"/>
  <c r="AW9" i="4"/>
  <c r="AV9" i="4"/>
  <c r="AW8" i="4"/>
  <c r="AV8" i="4"/>
  <c r="AW7" i="4"/>
  <c r="AV7" i="4"/>
  <c r="AW6" i="4"/>
  <c r="AV6" i="4"/>
  <c r="AU14" i="4"/>
  <c r="AU13" i="4"/>
  <c r="AU12" i="4"/>
  <c r="AU11" i="4"/>
  <c r="AU10" i="4"/>
  <c r="AU9" i="4"/>
  <c r="AU8" i="4"/>
  <c r="AU7" i="4"/>
  <c r="AU6" i="4"/>
  <c r="AU5" i="4"/>
  <c r="AR14" i="4"/>
  <c r="AR13" i="4"/>
  <c r="AR12" i="4"/>
  <c r="AR11" i="4"/>
  <c r="AR10" i="4"/>
  <c r="AR9" i="4"/>
  <c r="AR8" i="4"/>
  <c r="AR6" i="4"/>
  <c r="AR5" i="4"/>
  <c r="AO14" i="4"/>
  <c r="AO13" i="4"/>
  <c r="AO12" i="4"/>
  <c r="AO11" i="4"/>
  <c r="AO10" i="4"/>
  <c r="AO9" i="4"/>
  <c r="AO8" i="4"/>
  <c r="AO5" i="4"/>
  <c r="AL14" i="4"/>
  <c r="AL13" i="4"/>
  <c r="AL12" i="4"/>
  <c r="AL11" i="4"/>
  <c r="AL10" i="4"/>
  <c r="AL9" i="4"/>
  <c r="AL8" i="4"/>
  <c r="AL6" i="4"/>
  <c r="AI14" i="4"/>
  <c r="AI13" i="4"/>
  <c r="AI12" i="4"/>
  <c r="AI11" i="4"/>
  <c r="AI10" i="4"/>
  <c r="AI9" i="4"/>
  <c r="AI8" i="4"/>
  <c r="AI7" i="4"/>
  <c r="AI6" i="4"/>
  <c r="AF14" i="4"/>
  <c r="AF13" i="4"/>
  <c r="AF12" i="4"/>
  <c r="AF11" i="4"/>
  <c r="AF10" i="4"/>
  <c r="AF9" i="4"/>
  <c r="AF8" i="4"/>
  <c r="AF7" i="4"/>
  <c r="AF6" i="4"/>
  <c r="AC14" i="4"/>
  <c r="AC13" i="4"/>
  <c r="AC12" i="4"/>
  <c r="AC11" i="4"/>
  <c r="AC10" i="4"/>
  <c r="AC9" i="4"/>
  <c r="AC8" i="4"/>
  <c r="AC7" i="4"/>
  <c r="AC6" i="4"/>
  <c r="Z14" i="4"/>
  <c r="Z13" i="4"/>
  <c r="Z12" i="4"/>
  <c r="Z11" i="4"/>
  <c r="Z10" i="4"/>
  <c r="Z9" i="4"/>
  <c r="Z8" i="4"/>
  <c r="Z7" i="4"/>
  <c r="Z6" i="4"/>
  <c r="W14" i="4"/>
  <c r="W13" i="4"/>
  <c r="W12" i="4"/>
  <c r="W11" i="4"/>
  <c r="W10" i="4"/>
  <c r="W9" i="4"/>
  <c r="W8" i="4"/>
  <c r="W7" i="4"/>
  <c r="W6" i="4"/>
  <c r="T14" i="4"/>
  <c r="T13" i="4"/>
  <c r="T12" i="4"/>
  <c r="T11" i="4"/>
  <c r="T10" i="4"/>
  <c r="T9" i="4"/>
  <c r="T8" i="4"/>
  <c r="T7" i="4"/>
  <c r="T6" i="4"/>
  <c r="Q14" i="4"/>
  <c r="Q13" i="4"/>
  <c r="Q12" i="4"/>
  <c r="Q11" i="4"/>
  <c r="Q10" i="4"/>
  <c r="Q9" i="4"/>
  <c r="Q8" i="4"/>
  <c r="Q7" i="4"/>
  <c r="Q6" i="4"/>
  <c r="N6" i="4"/>
  <c r="N7" i="4"/>
  <c r="N8" i="4"/>
  <c r="N9" i="4"/>
  <c r="N10" i="4"/>
  <c r="N11" i="4"/>
  <c r="N12" i="4"/>
  <c r="N13" i="4"/>
  <c r="N14" i="4"/>
  <c r="N5" i="4"/>
  <c r="AV7" i="3"/>
  <c r="AW7" i="3"/>
  <c r="AV8" i="3"/>
  <c r="AW8" i="3"/>
  <c r="AV9" i="3"/>
  <c r="AW9" i="3"/>
  <c r="AV10" i="3"/>
  <c r="AW10" i="3"/>
  <c r="AV11" i="3"/>
  <c r="AW11" i="3"/>
  <c r="AV12" i="3"/>
  <c r="AW12" i="3"/>
  <c r="AV13" i="3"/>
  <c r="AW13" i="3"/>
  <c r="AV14" i="3"/>
  <c r="AW14" i="3"/>
  <c r="AV15" i="3"/>
  <c r="AW15" i="3"/>
  <c r="AV16" i="3"/>
  <c r="AW16" i="3"/>
  <c r="AV17" i="3"/>
  <c r="AW17" i="3"/>
  <c r="AV18" i="3"/>
  <c r="AW18" i="3"/>
  <c r="AV19" i="3"/>
  <c r="AW19" i="3"/>
  <c r="AW20" i="3"/>
  <c r="AV21" i="3"/>
  <c r="AW21" i="3"/>
  <c r="AV22" i="3"/>
  <c r="AW22" i="3"/>
  <c r="AV23" i="3"/>
  <c r="AW23" i="3"/>
  <c r="AV24" i="3"/>
  <c r="AW24" i="3"/>
  <c r="AV25" i="3"/>
  <c r="AW25" i="3"/>
  <c r="AV26" i="3"/>
  <c r="AW26" i="3"/>
  <c r="AV27" i="3"/>
  <c r="AW27" i="3"/>
  <c r="AV28" i="3"/>
  <c r="AW28" i="3"/>
  <c r="AV29" i="3"/>
  <c r="AW29" i="3"/>
  <c r="AV30" i="3"/>
  <c r="AW30" i="3"/>
  <c r="AV31" i="3"/>
  <c r="AW31" i="3"/>
  <c r="AV32" i="3"/>
  <c r="AW32" i="3"/>
  <c r="AV33" i="3"/>
  <c r="AW33" i="3"/>
  <c r="AV34" i="3"/>
  <c r="AW34" i="3"/>
  <c r="AW35" i="3"/>
  <c r="AV36" i="3"/>
  <c r="AW36" i="3"/>
  <c r="AV37" i="3"/>
  <c r="AW37" i="3"/>
  <c r="AV38" i="3"/>
  <c r="AW38" i="3"/>
  <c r="AV39" i="3"/>
  <c r="AW39" i="3"/>
  <c r="AV40" i="3"/>
  <c r="AW40" i="3"/>
  <c r="AU40" i="3"/>
  <c r="AU39" i="3"/>
  <c r="AU38" i="3"/>
  <c r="AU37" i="3"/>
  <c r="AU35" i="3"/>
  <c r="AU34" i="3"/>
  <c r="AU33" i="3"/>
  <c r="AU32" i="3"/>
  <c r="AU31" i="3"/>
  <c r="AU30" i="3"/>
  <c r="AU29" i="3"/>
  <c r="AU28" i="3"/>
  <c r="AU27" i="3"/>
  <c r="AU26" i="3"/>
  <c r="AU25" i="3"/>
  <c r="AU24" i="3"/>
  <c r="AU23" i="3"/>
  <c r="AU22" i="3"/>
  <c r="AU21" i="3"/>
  <c r="AU20" i="3"/>
  <c r="AU19" i="3"/>
  <c r="AU18" i="3"/>
  <c r="AU17" i="3"/>
  <c r="AU16" i="3"/>
  <c r="AU15" i="3"/>
  <c r="AU14" i="3"/>
  <c r="AU11" i="3"/>
  <c r="AU10" i="3"/>
  <c r="AU9" i="3"/>
  <c r="AU8" i="3"/>
  <c r="AU7" i="3"/>
  <c r="AU6" i="3"/>
  <c r="AU5" i="3"/>
  <c r="AR40" i="3"/>
  <c r="AR39" i="3"/>
  <c r="AR38" i="3"/>
  <c r="AR37" i="3"/>
  <c r="AR36" i="3"/>
  <c r="AR34" i="3"/>
  <c r="AR33" i="3"/>
  <c r="AR32" i="3"/>
  <c r="AR31" i="3"/>
  <c r="AR30" i="3"/>
  <c r="AR29" i="3"/>
  <c r="AR28" i="3"/>
  <c r="AR27" i="3"/>
  <c r="AR26" i="3"/>
  <c r="AR25" i="3"/>
  <c r="AR24" i="3"/>
  <c r="AR23" i="3"/>
  <c r="AR22" i="3"/>
  <c r="AR21" i="3"/>
  <c r="AR20" i="3"/>
  <c r="AR19" i="3"/>
  <c r="AR18" i="3"/>
  <c r="AR17" i="3"/>
  <c r="AR16" i="3"/>
  <c r="AR15" i="3"/>
  <c r="AR14" i="3"/>
  <c r="AR11" i="3"/>
  <c r="AR10" i="3"/>
  <c r="AR9" i="3"/>
  <c r="AR8" i="3"/>
  <c r="AR7" i="3"/>
  <c r="AR6" i="3"/>
  <c r="AR5" i="3"/>
  <c r="AO40" i="3"/>
  <c r="AO39" i="3"/>
  <c r="AO38" i="3"/>
  <c r="AO37" i="3"/>
  <c r="AO36" i="3"/>
  <c r="AO35" i="3"/>
  <c r="AO34" i="3"/>
  <c r="AO33" i="3"/>
  <c r="AO32" i="3"/>
  <c r="AO31" i="3"/>
  <c r="AO30" i="3"/>
  <c r="AO29" i="3"/>
  <c r="AO28" i="3"/>
  <c r="AO27" i="3"/>
  <c r="AO26" i="3"/>
  <c r="AO25" i="3"/>
  <c r="AO24" i="3"/>
  <c r="AO23" i="3"/>
  <c r="AO22" i="3"/>
  <c r="AO21" i="3"/>
  <c r="AO20" i="3"/>
  <c r="AO19" i="3"/>
  <c r="AO18" i="3"/>
  <c r="AO17" i="3"/>
  <c r="AO16" i="3"/>
  <c r="AO15" i="3"/>
  <c r="AO14" i="3"/>
  <c r="AO11" i="3"/>
  <c r="AO10" i="3"/>
  <c r="AO9" i="3"/>
  <c r="AO8" i="3"/>
  <c r="AO7" i="3"/>
  <c r="AO6" i="3"/>
  <c r="AO5" i="3"/>
  <c r="AL40" i="3"/>
  <c r="AL39" i="3"/>
  <c r="AL38" i="3"/>
  <c r="AL36" i="3"/>
  <c r="AL35" i="3"/>
  <c r="AL34" i="3"/>
  <c r="AL33" i="3"/>
  <c r="AL32" i="3"/>
  <c r="AL31" i="3"/>
  <c r="AL30" i="3"/>
  <c r="AL29" i="3"/>
  <c r="AL28" i="3"/>
  <c r="AL27" i="3"/>
  <c r="AL26" i="3"/>
  <c r="AL25" i="3"/>
  <c r="AL24" i="3"/>
  <c r="AL23" i="3"/>
  <c r="AL22" i="3"/>
  <c r="AL21" i="3"/>
  <c r="AL19" i="3"/>
  <c r="AL18" i="3"/>
  <c r="AL17" i="3"/>
  <c r="AL16" i="3"/>
  <c r="AL15" i="3"/>
  <c r="AL11" i="3"/>
  <c r="AL10" i="3"/>
  <c r="AL9" i="3"/>
  <c r="AL8" i="3"/>
  <c r="AL7" i="3"/>
  <c r="AL6" i="3"/>
  <c r="AL5" i="3"/>
  <c r="AI40" i="3"/>
  <c r="AI39" i="3"/>
  <c r="AI38" i="3"/>
  <c r="AI36" i="3"/>
  <c r="AI35" i="3"/>
  <c r="AI34" i="3"/>
  <c r="AI33" i="3"/>
  <c r="AI32" i="3"/>
  <c r="AI31" i="3"/>
  <c r="AI30" i="3"/>
  <c r="AI29" i="3"/>
  <c r="AI28" i="3"/>
  <c r="AI27" i="3"/>
  <c r="AI25" i="3"/>
  <c r="AI24" i="3"/>
  <c r="AI23" i="3"/>
  <c r="AI22" i="3"/>
  <c r="AI21" i="3"/>
  <c r="AI19" i="3"/>
  <c r="AI17" i="3"/>
  <c r="AI15" i="3"/>
  <c r="AI11" i="3"/>
  <c r="AI10" i="3"/>
  <c r="AI9" i="3"/>
  <c r="AI8" i="3"/>
  <c r="AI7" i="3"/>
  <c r="AI6" i="3"/>
  <c r="AI5" i="3"/>
  <c r="AF40" i="3"/>
  <c r="AF39" i="3"/>
  <c r="AF38" i="3"/>
  <c r="AF36" i="3"/>
  <c r="AF35" i="3"/>
  <c r="AF34" i="3"/>
  <c r="AF33" i="3"/>
  <c r="AF32" i="3"/>
  <c r="AF31" i="3"/>
  <c r="AF30" i="3"/>
  <c r="AF29" i="3"/>
  <c r="AF28" i="3"/>
  <c r="AF27" i="3"/>
  <c r="AF26" i="3"/>
  <c r="AF25" i="3"/>
  <c r="AF24" i="3"/>
  <c r="AF23" i="3"/>
  <c r="AF22" i="3"/>
  <c r="AF21" i="3"/>
  <c r="AF19" i="3"/>
  <c r="AF18" i="3"/>
  <c r="AF17" i="3"/>
  <c r="AF15" i="3"/>
  <c r="AF11" i="3"/>
  <c r="AF10" i="3"/>
  <c r="AF9" i="3"/>
  <c r="AF8" i="3"/>
  <c r="AF7" i="3"/>
  <c r="AF6" i="3"/>
  <c r="AF5" i="3"/>
  <c r="AC40" i="3"/>
  <c r="AC39" i="3"/>
  <c r="AC38" i="3"/>
  <c r="AC36" i="3"/>
  <c r="AC35" i="3"/>
  <c r="AC34" i="3"/>
  <c r="AC33" i="3"/>
  <c r="AC32" i="3"/>
  <c r="AC31" i="3"/>
  <c r="AC30" i="3"/>
  <c r="AC29" i="3"/>
  <c r="AC28" i="3"/>
  <c r="AC27" i="3"/>
  <c r="AC26" i="3"/>
  <c r="AC25" i="3"/>
  <c r="AC24" i="3"/>
  <c r="AC23" i="3"/>
  <c r="AC22" i="3"/>
  <c r="AC21" i="3"/>
  <c r="AC19" i="3"/>
  <c r="AC18" i="3"/>
  <c r="AC17" i="3"/>
  <c r="AC15" i="3"/>
  <c r="AC11" i="3"/>
  <c r="AC10" i="3"/>
  <c r="AC9" i="3"/>
  <c r="AC8" i="3"/>
  <c r="AC7" i="3"/>
  <c r="AC6" i="3"/>
  <c r="AC5" i="3"/>
  <c r="Z40" i="3"/>
  <c r="Z39" i="3"/>
  <c r="Z38" i="3"/>
  <c r="Z36" i="3"/>
  <c r="Z35" i="3"/>
  <c r="Z34" i="3"/>
  <c r="Z33" i="3"/>
  <c r="Z32" i="3"/>
  <c r="Z31" i="3"/>
  <c r="Z30" i="3"/>
  <c r="Z29" i="3"/>
  <c r="Z28" i="3"/>
  <c r="Z27" i="3"/>
  <c r="Z26" i="3"/>
  <c r="Z25" i="3"/>
  <c r="Z24" i="3"/>
  <c r="Z23" i="3"/>
  <c r="Z22" i="3"/>
  <c r="Z21" i="3"/>
  <c r="Z19" i="3"/>
  <c r="Z18" i="3"/>
  <c r="Z17" i="3"/>
  <c r="Z15" i="3"/>
  <c r="Z11" i="3"/>
  <c r="Z10" i="3"/>
  <c r="Z9" i="3"/>
  <c r="Z8" i="3"/>
  <c r="Z7" i="3"/>
  <c r="Z6" i="3"/>
  <c r="Z5" i="3"/>
  <c r="W40" i="3"/>
  <c r="W39" i="3"/>
  <c r="W38" i="3"/>
  <c r="W35" i="3"/>
  <c r="W34" i="3"/>
  <c r="W33" i="3"/>
  <c r="W32" i="3"/>
  <c r="W31" i="3"/>
  <c r="W30" i="3"/>
  <c r="W29" i="3"/>
  <c r="W28" i="3"/>
  <c r="W27" i="3"/>
  <c r="W26" i="3"/>
  <c r="W25" i="3"/>
  <c r="W24" i="3"/>
  <c r="W23" i="3"/>
  <c r="W22" i="3"/>
  <c r="W21" i="3"/>
  <c r="W19" i="3"/>
  <c r="W18" i="3"/>
  <c r="W17" i="3"/>
  <c r="W15" i="3"/>
  <c r="W11" i="3"/>
  <c r="W10" i="3"/>
  <c r="W9" i="3"/>
  <c r="W8" i="3"/>
  <c r="W7" i="3"/>
  <c r="W6" i="3"/>
  <c r="W5" i="3"/>
  <c r="T40" i="3"/>
  <c r="T39" i="3"/>
  <c r="T38" i="3"/>
  <c r="T36" i="3"/>
  <c r="T35" i="3"/>
  <c r="T34" i="3"/>
  <c r="T33" i="3"/>
  <c r="T32" i="3"/>
  <c r="T31" i="3"/>
  <c r="T30" i="3"/>
  <c r="T29" i="3"/>
  <c r="T28" i="3"/>
  <c r="T27" i="3"/>
  <c r="T26" i="3"/>
  <c r="T25" i="3"/>
  <c r="T24" i="3"/>
  <c r="T23" i="3"/>
  <c r="T22" i="3"/>
  <c r="T21" i="3"/>
  <c r="T19" i="3"/>
  <c r="T18" i="3"/>
  <c r="T17" i="3"/>
  <c r="T15" i="3"/>
  <c r="T11" i="3"/>
  <c r="T10" i="3"/>
  <c r="T9" i="3"/>
  <c r="T8" i="3"/>
  <c r="T7" i="3"/>
  <c r="T6" i="3"/>
  <c r="T5" i="3"/>
  <c r="Q40" i="3"/>
  <c r="Q39" i="3"/>
  <c r="Q38" i="3"/>
  <c r="Q36" i="3"/>
  <c r="Q35" i="3"/>
  <c r="Q34" i="3"/>
  <c r="Q33" i="3"/>
  <c r="Q32" i="3"/>
  <c r="Q31" i="3"/>
  <c r="Q30" i="3"/>
  <c r="Q29" i="3"/>
  <c r="Q28" i="3"/>
  <c r="Q27" i="3"/>
  <c r="Q26" i="3"/>
  <c r="Q25" i="3"/>
  <c r="Q24" i="3"/>
  <c r="Q23" i="3"/>
  <c r="Q22" i="3"/>
  <c r="Q21" i="3"/>
  <c r="Q19" i="3"/>
  <c r="Q18" i="3"/>
  <c r="Q17" i="3"/>
  <c r="Q15" i="3"/>
  <c r="Q11" i="3"/>
  <c r="Q10" i="3"/>
  <c r="Q9" i="3"/>
  <c r="Q8" i="3"/>
  <c r="Q7" i="3"/>
  <c r="Q6" i="3"/>
  <c r="Q5" i="3"/>
  <c r="N6" i="3"/>
  <c r="N7" i="3"/>
  <c r="N8" i="3"/>
  <c r="N9" i="3"/>
  <c r="N10" i="3"/>
  <c r="N11" i="3"/>
  <c r="N15" i="3"/>
  <c r="N17" i="3"/>
  <c r="N18" i="3"/>
  <c r="N19" i="3"/>
  <c r="N21" i="3"/>
  <c r="N22" i="3"/>
  <c r="N23" i="3"/>
  <c r="N24" i="3"/>
  <c r="N25" i="3"/>
  <c r="N26" i="3"/>
  <c r="N27" i="3"/>
  <c r="N28" i="3"/>
  <c r="N29" i="3"/>
  <c r="N30" i="3"/>
  <c r="N31" i="3"/>
  <c r="N32" i="3"/>
  <c r="N33" i="3"/>
  <c r="N34" i="3"/>
  <c r="N35" i="3"/>
  <c r="N36" i="3"/>
  <c r="N38" i="3"/>
  <c r="N39" i="3"/>
  <c r="N40" i="3"/>
  <c r="N5" i="3"/>
  <c r="AW6" i="14"/>
  <c r="AW7" i="14"/>
  <c r="AW8" i="14"/>
  <c r="AW9" i="14"/>
  <c r="AV6" i="14"/>
  <c r="AV7" i="14"/>
  <c r="AV8" i="14"/>
  <c r="AV9" i="14"/>
  <c r="AU9" i="14"/>
  <c r="AU7" i="14"/>
  <c r="AU6" i="14"/>
  <c r="AU5" i="14"/>
  <c r="AR9" i="14"/>
  <c r="AR8" i="14"/>
  <c r="AR7" i="14"/>
  <c r="AR6" i="14"/>
  <c r="AR5" i="14"/>
  <c r="AO9" i="14"/>
  <c r="AO8" i="14"/>
  <c r="AO7" i="14"/>
  <c r="AO6" i="14"/>
  <c r="AO5" i="14"/>
  <c r="AL9" i="14"/>
  <c r="AL8" i="14"/>
  <c r="AL7" i="14"/>
  <c r="AL6" i="14"/>
  <c r="AL5" i="14"/>
  <c r="AI9" i="14"/>
  <c r="AI8" i="14"/>
  <c r="AI7" i="14"/>
  <c r="AI6" i="14"/>
  <c r="AI5" i="14"/>
  <c r="AF9" i="14"/>
  <c r="AF8" i="14"/>
  <c r="AF7" i="14"/>
  <c r="AF6" i="14"/>
  <c r="AF5" i="14"/>
  <c r="AC9" i="14"/>
  <c r="AC8" i="14"/>
  <c r="AC7" i="14"/>
  <c r="AC6" i="14"/>
  <c r="AC5" i="14"/>
  <c r="Z9" i="14"/>
  <c r="Z8" i="14"/>
  <c r="Z7" i="14"/>
  <c r="Z6" i="14"/>
  <c r="Z5" i="14"/>
  <c r="W9" i="14"/>
  <c r="W8" i="14"/>
  <c r="W7" i="14"/>
  <c r="W6" i="14"/>
  <c r="W5" i="14"/>
  <c r="T9" i="14"/>
  <c r="T8" i="14"/>
  <c r="T7" i="14"/>
  <c r="T6" i="14"/>
  <c r="T5" i="14"/>
  <c r="Q9" i="14"/>
  <c r="Q8" i="14"/>
  <c r="Q7" i="14"/>
  <c r="Q6" i="14"/>
  <c r="Q5" i="14"/>
  <c r="N6" i="14"/>
  <c r="N7" i="14"/>
  <c r="N8" i="14"/>
  <c r="N9" i="14"/>
  <c r="N5" i="14"/>
  <c r="AW12" i="9"/>
  <c r="AV20" i="9"/>
  <c r="AV19" i="9"/>
  <c r="AV18" i="9"/>
  <c r="AV17" i="9"/>
  <c r="AV15" i="9"/>
  <c r="AV8" i="9"/>
  <c r="AV6" i="9"/>
  <c r="AU20" i="9"/>
  <c r="AU19" i="9"/>
  <c r="AU17" i="9"/>
  <c r="AU16" i="9"/>
  <c r="AU15" i="9"/>
  <c r="AU14" i="9"/>
  <c r="AU12" i="9"/>
  <c r="AU11" i="9"/>
  <c r="AU10" i="9"/>
  <c r="AU9" i="9"/>
  <c r="AU8" i="9"/>
  <c r="AU7" i="9"/>
  <c r="AU6" i="9"/>
  <c r="AU5" i="9"/>
  <c r="AW5" i="9"/>
  <c r="AR20" i="9"/>
  <c r="AR17" i="9"/>
  <c r="AR16" i="9"/>
  <c r="AR15" i="9"/>
  <c r="AR14" i="9"/>
  <c r="AR12" i="9"/>
  <c r="AR9" i="9"/>
  <c r="AR8" i="9"/>
  <c r="AR7" i="9"/>
  <c r="AR6" i="9"/>
  <c r="AR5" i="9"/>
  <c r="AO20" i="9"/>
  <c r="AO17" i="9"/>
  <c r="AO16" i="9"/>
  <c r="AO15" i="9"/>
  <c r="AO14" i="9"/>
  <c r="AO12" i="9"/>
  <c r="AO11" i="9"/>
  <c r="AO9" i="9"/>
  <c r="AO8" i="9"/>
  <c r="AO7" i="9"/>
  <c r="AO6" i="9"/>
  <c r="AO5" i="9"/>
  <c r="AL20" i="9"/>
  <c r="AL19" i="9"/>
  <c r="AL18" i="9"/>
  <c r="AL17" i="9"/>
  <c r="AL16" i="9"/>
  <c r="AL15" i="9"/>
  <c r="AL14" i="9"/>
  <c r="AL12" i="9"/>
  <c r="AL11" i="9"/>
  <c r="AL9" i="9"/>
  <c r="AL8" i="9"/>
  <c r="AL7" i="9"/>
  <c r="AL6" i="9"/>
  <c r="AL5" i="9"/>
  <c r="AI20" i="9"/>
  <c r="AI19" i="9"/>
  <c r="AI18" i="9"/>
  <c r="AI17" i="9"/>
  <c r="AI16" i="9"/>
  <c r="AI15" i="9"/>
  <c r="AI14" i="9"/>
  <c r="AI12" i="9"/>
  <c r="AI11" i="9"/>
  <c r="AI9" i="9"/>
  <c r="AI8" i="9"/>
  <c r="AI7" i="9"/>
  <c r="AI6" i="9"/>
  <c r="AI5" i="9"/>
  <c r="AF20" i="9"/>
  <c r="AF19" i="9"/>
  <c r="AF18" i="9"/>
  <c r="AF17" i="9"/>
  <c r="AF16" i="9"/>
  <c r="AF15" i="9"/>
  <c r="AF14" i="9"/>
  <c r="AF12" i="9"/>
  <c r="AF11" i="9"/>
  <c r="AF9" i="9"/>
  <c r="AF8" i="9"/>
  <c r="AF7" i="9"/>
  <c r="AF6" i="9"/>
  <c r="AF5" i="9"/>
  <c r="AC20" i="9"/>
  <c r="AC19" i="9"/>
  <c r="AC18" i="9"/>
  <c r="AC17" i="9"/>
  <c r="AC16" i="9"/>
  <c r="AC15" i="9"/>
  <c r="AC14" i="9"/>
  <c r="AC12" i="9"/>
  <c r="AC11" i="9"/>
  <c r="AC10" i="9"/>
  <c r="AC9" i="9"/>
  <c r="AC8" i="9"/>
  <c r="AC7" i="9"/>
  <c r="AC6" i="9"/>
  <c r="AC5" i="9"/>
  <c r="Z20" i="9"/>
  <c r="Z19" i="9"/>
  <c r="Z17" i="9"/>
  <c r="Z16" i="9"/>
  <c r="Z15" i="9"/>
  <c r="Z14" i="9"/>
  <c r="Z12" i="9"/>
  <c r="Z11" i="9"/>
  <c r="Z9" i="9"/>
  <c r="Z7" i="9"/>
  <c r="Z6" i="9"/>
  <c r="Z5" i="9"/>
  <c r="W20" i="9"/>
  <c r="W19" i="9"/>
  <c r="W18" i="9"/>
  <c r="W17" i="9"/>
  <c r="W16" i="9"/>
  <c r="W15" i="9"/>
  <c r="W14" i="9"/>
  <c r="W12" i="9"/>
  <c r="W11" i="9"/>
  <c r="W9" i="9"/>
  <c r="W7" i="9"/>
  <c r="W6" i="9"/>
  <c r="W5" i="9"/>
  <c r="T20" i="9"/>
  <c r="T19" i="9"/>
  <c r="T18" i="9"/>
  <c r="T17" i="9"/>
  <c r="T16" i="9"/>
  <c r="T15" i="9"/>
  <c r="T14" i="9"/>
  <c r="T12" i="9"/>
  <c r="T11" i="9"/>
  <c r="T10" i="9"/>
  <c r="T9" i="9"/>
  <c r="T7" i="9"/>
  <c r="T6" i="9"/>
  <c r="T5" i="9"/>
  <c r="Q20" i="9"/>
  <c r="Q19" i="9"/>
  <c r="Q18" i="9"/>
  <c r="Q17" i="9"/>
  <c r="Q16" i="9"/>
  <c r="Q15" i="9"/>
  <c r="Q14" i="9"/>
  <c r="Q12" i="9"/>
  <c r="Q11" i="9"/>
  <c r="Q10" i="9"/>
  <c r="Q9" i="9"/>
  <c r="Q7" i="9"/>
  <c r="Q6" i="9"/>
  <c r="Q5" i="9"/>
  <c r="N6" i="9"/>
  <c r="N7" i="9"/>
  <c r="N9" i="9"/>
  <c r="N10" i="9"/>
  <c r="N11" i="9"/>
  <c r="N12" i="9"/>
  <c r="N14" i="9"/>
  <c r="N15" i="9"/>
  <c r="N16" i="9"/>
  <c r="N17" i="9"/>
  <c r="N18" i="9"/>
  <c r="N19" i="9"/>
  <c r="N20" i="9"/>
  <c r="N5" i="9"/>
  <c r="AX12" i="3" l="1"/>
  <c r="BV12" i="3" s="1"/>
  <c r="AX12" i="9"/>
  <c r="BV12" i="9" s="1"/>
  <c r="AX10" i="4"/>
  <c r="AX6" i="4"/>
  <c r="AX37" i="3"/>
  <c r="BV37" i="3" s="1"/>
  <c r="AX33" i="3"/>
  <c r="BV33" i="3" s="1"/>
  <c r="AX29" i="3"/>
  <c r="BV29" i="3" s="1"/>
  <c r="AX25" i="3"/>
  <c r="BV25" i="3" s="1"/>
  <c r="AX21" i="3"/>
  <c r="BV21" i="3" s="1"/>
  <c r="AX17" i="3"/>
  <c r="BV17" i="3" s="1"/>
  <c r="AX14" i="4"/>
  <c r="AX13" i="4"/>
  <c r="AX7" i="4"/>
  <c r="AX11" i="4"/>
  <c r="AX8" i="4"/>
  <c r="AX12" i="4"/>
  <c r="AX9" i="4"/>
  <c r="AX20" i="3"/>
  <c r="BV20" i="3" s="1"/>
  <c r="AX13" i="3"/>
  <c r="BV13" i="3" s="1"/>
  <c r="AX9" i="3"/>
  <c r="BV9" i="3" s="1"/>
  <c r="AX39" i="3"/>
  <c r="BV39" i="3" s="1"/>
  <c r="AX35" i="3"/>
  <c r="BV35" i="3" s="1"/>
  <c r="AX31" i="3"/>
  <c r="BV31" i="3" s="1"/>
  <c r="AX27" i="3"/>
  <c r="BV27" i="3" s="1"/>
  <c r="AX23" i="3"/>
  <c r="BV23" i="3" s="1"/>
  <c r="AX19" i="3"/>
  <c r="BV19" i="3" s="1"/>
  <c r="AX15" i="3"/>
  <c r="BV15" i="3" s="1"/>
  <c r="AX11" i="3"/>
  <c r="BV11" i="3" s="1"/>
  <c r="AX8" i="3"/>
  <c r="BV8" i="3" s="1"/>
  <c r="AX34" i="3"/>
  <c r="BV34" i="3" s="1"/>
  <c r="AX26" i="3"/>
  <c r="BV26" i="3" s="1"/>
  <c r="AX18" i="3"/>
  <c r="BV18" i="3" s="1"/>
  <c r="AX10" i="3"/>
  <c r="BV10" i="3" s="1"/>
  <c r="AX36" i="3"/>
  <c r="BV36" i="3" s="1"/>
  <c r="AX28" i="3"/>
  <c r="BV28" i="3" s="1"/>
  <c r="AX38" i="3"/>
  <c r="BV38" i="3" s="1"/>
  <c r="AX30" i="3"/>
  <c r="BV30" i="3" s="1"/>
  <c r="AX22" i="3"/>
  <c r="BV22" i="3" s="1"/>
  <c r="AX14" i="3"/>
  <c r="BV14" i="3" s="1"/>
  <c r="AX7" i="3"/>
  <c r="BV7" i="3" s="1"/>
  <c r="AX40" i="3"/>
  <c r="BV40" i="3" s="1"/>
  <c r="AX32" i="3"/>
  <c r="BV32" i="3" s="1"/>
  <c r="AX24" i="3"/>
  <c r="BV24" i="3" s="1"/>
  <c r="AX16" i="3"/>
  <c r="BV16" i="3" s="1"/>
  <c r="AX7" i="14"/>
  <c r="AX9" i="14"/>
  <c r="AX8" i="14"/>
  <c r="AX6" i="14"/>
  <c r="D13" i="11"/>
  <c r="D12" i="11"/>
  <c r="D11" i="11"/>
  <c r="D10" i="11"/>
  <c r="AW7" i="9"/>
  <c r="AX7" i="9" s="1"/>
  <c r="BV7" i="9" s="1"/>
  <c r="AW8" i="9"/>
  <c r="AX8" i="9" s="1"/>
  <c r="BV8" i="9" s="1"/>
  <c r="AW9" i="9"/>
  <c r="AX9" i="9" s="1"/>
  <c r="BV9" i="9" s="1"/>
  <c r="AW10" i="9"/>
  <c r="AX10" i="9" s="1"/>
  <c r="BV10" i="9" s="1"/>
  <c r="AW11" i="9"/>
  <c r="AX11" i="9" s="1"/>
  <c r="BV11" i="9" s="1"/>
  <c r="AW13" i="9"/>
  <c r="AX13" i="9" s="1"/>
  <c r="BV13" i="9" s="1"/>
  <c r="AX14" i="9"/>
  <c r="BV14" i="9" s="1"/>
  <c r="AW15" i="9"/>
  <c r="AX15" i="9" s="1"/>
  <c r="BV15" i="9" s="1"/>
  <c r="AX16" i="9"/>
  <c r="BV16" i="9" s="1"/>
  <c r="AX17" i="9"/>
  <c r="BV17" i="9" s="1"/>
  <c r="AX18" i="9"/>
  <c r="BV18" i="9" s="1"/>
  <c r="AX19" i="9"/>
  <c r="BV19" i="9" s="1"/>
  <c r="AW20" i="9"/>
  <c r="AX20" i="9" s="1"/>
  <c r="BV20" i="9" s="1"/>
  <c r="AV5" i="3"/>
  <c r="AW5" i="3"/>
  <c r="AV6" i="3"/>
  <c r="AW6" i="3"/>
  <c r="AV5" i="14"/>
  <c r="AW5" i="14"/>
  <c r="AY11" i="4" l="1"/>
  <c r="AX6" i="3"/>
  <c r="BV6" i="3" s="1"/>
  <c r="AX5" i="14"/>
  <c r="AX5" i="3"/>
  <c r="BV5" i="3" s="1"/>
  <c r="AW5" i="4"/>
  <c r="AV5" i="4"/>
  <c r="AW6" i="9"/>
  <c r="AX5" i="4" l="1"/>
  <c r="AX6" i="9"/>
  <c r="BV6" i="9" s="1"/>
  <c r="AX5" i="9"/>
  <c r="BV5" i="9" s="1"/>
  <c r="D14" i="11" l="1"/>
  <c r="G10" i="11" s="1"/>
  <c r="K9" i="9" l="1"/>
  <c r="AY9" i="9" s="1"/>
  <c r="BW9" i="9" s="1"/>
  <c r="K10" i="9"/>
  <c r="AY10" i="9" s="1"/>
  <c r="BW10" i="9" s="1"/>
  <c r="K12" i="9"/>
  <c r="AY12" i="9" s="1"/>
  <c r="BW12" i="9" s="1"/>
  <c r="K13" i="9"/>
  <c r="AY13" i="9" s="1"/>
  <c r="BW13" i="9" s="1"/>
  <c r="K14" i="9"/>
  <c r="AY14" i="9" s="1"/>
  <c r="BW14" i="9" s="1"/>
  <c r="K6" i="9"/>
  <c r="AY6" i="9" s="1"/>
  <c r="BW6" i="9" s="1"/>
  <c r="K7" i="9"/>
  <c r="AY7" i="9" s="1"/>
  <c r="BW7" i="9" s="1"/>
  <c r="K8" i="9"/>
  <c r="AY8" i="9" s="1"/>
  <c r="BW8" i="9" s="1"/>
  <c r="K11" i="9"/>
  <c r="AY11" i="9" s="1"/>
  <c r="BW11" i="9" s="1"/>
  <c r="K15" i="9"/>
  <c r="AY15" i="9" s="1"/>
  <c r="BW15" i="9" s="1"/>
  <c r="K16" i="9"/>
  <c r="AY16" i="9" s="1"/>
  <c r="BW16" i="9" s="1"/>
  <c r="K17" i="9"/>
  <c r="AY17" i="9" s="1"/>
  <c r="BW17" i="9" s="1"/>
  <c r="K18" i="9"/>
  <c r="AY18" i="9" s="1"/>
  <c r="BW18" i="9" s="1"/>
  <c r="K19" i="9"/>
  <c r="AY19" i="9" s="1"/>
  <c r="BW19" i="9" s="1"/>
  <c r="K20" i="9"/>
  <c r="AY20" i="9" s="1"/>
  <c r="BW20" i="9" s="1"/>
  <c r="K5" i="9"/>
  <c r="AY5" i="9" s="1"/>
  <c r="BW5" i="9" s="1"/>
  <c r="G11" i="11"/>
  <c r="G13" i="11"/>
  <c r="G12" i="11"/>
  <c r="AY4" i="9" l="1"/>
  <c r="F10" i="11" s="1"/>
  <c r="K6" i="3"/>
  <c r="AY6" i="3" s="1"/>
  <c r="BW6" i="3" s="1"/>
  <c r="K7" i="3"/>
  <c r="AY7" i="3" s="1"/>
  <c r="BW7" i="3" s="1"/>
  <c r="K8" i="3"/>
  <c r="AY8" i="3" s="1"/>
  <c r="BW8" i="3" s="1"/>
  <c r="K9" i="3"/>
  <c r="AY9" i="3" s="1"/>
  <c r="BW9" i="3" s="1"/>
  <c r="K10" i="3"/>
  <c r="AY10" i="3" s="1"/>
  <c r="BW10" i="3" s="1"/>
  <c r="K11" i="3"/>
  <c r="AY11" i="3" s="1"/>
  <c r="BW11" i="3" s="1"/>
  <c r="K12" i="3"/>
  <c r="AY12" i="3" s="1"/>
  <c r="BW12" i="3" s="1"/>
  <c r="K13" i="3"/>
  <c r="AY13" i="3" s="1"/>
  <c r="BW13" i="3" s="1"/>
  <c r="K14" i="3"/>
  <c r="AY14" i="3" s="1"/>
  <c r="BW14" i="3" s="1"/>
  <c r="K15" i="3"/>
  <c r="AY15" i="3" s="1"/>
  <c r="BW15" i="3" s="1"/>
  <c r="K16" i="3"/>
  <c r="AY16" i="3" s="1"/>
  <c r="BW16" i="3" s="1"/>
  <c r="K17" i="3"/>
  <c r="AY17" i="3" s="1"/>
  <c r="BW17" i="3" s="1"/>
  <c r="K18" i="3"/>
  <c r="AY18" i="3" s="1"/>
  <c r="BW18" i="3" s="1"/>
  <c r="K19" i="3"/>
  <c r="AY19" i="3" s="1"/>
  <c r="BW19" i="3" s="1"/>
  <c r="K20" i="3"/>
  <c r="AY20" i="3" s="1"/>
  <c r="BW20" i="3" s="1"/>
  <c r="K21" i="3"/>
  <c r="AY21" i="3" s="1"/>
  <c r="BW21" i="3" s="1"/>
  <c r="K22" i="3"/>
  <c r="AY22" i="3" s="1"/>
  <c r="BW22" i="3" s="1"/>
  <c r="K23" i="3"/>
  <c r="AY23" i="3" s="1"/>
  <c r="BW23" i="3" s="1"/>
  <c r="K24" i="3"/>
  <c r="AY24" i="3" s="1"/>
  <c r="BW24" i="3" s="1"/>
  <c r="K25" i="3"/>
  <c r="AY25" i="3" s="1"/>
  <c r="BW25" i="3" s="1"/>
  <c r="K26" i="3"/>
  <c r="AY26" i="3" s="1"/>
  <c r="BW26" i="3" s="1"/>
  <c r="K27" i="3"/>
  <c r="AY27" i="3" s="1"/>
  <c r="BW27" i="3" s="1"/>
  <c r="K28" i="3"/>
  <c r="AY28" i="3" s="1"/>
  <c r="BW28" i="3" s="1"/>
  <c r="K29" i="3"/>
  <c r="AY29" i="3" s="1"/>
  <c r="BW29" i="3" s="1"/>
  <c r="K30" i="3"/>
  <c r="AY30" i="3" s="1"/>
  <c r="BW30" i="3" s="1"/>
  <c r="K31" i="3"/>
  <c r="AY31" i="3" s="1"/>
  <c r="BW31" i="3" s="1"/>
  <c r="K32" i="3"/>
  <c r="AY32" i="3" s="1"/>
  <c r="BW32" i="3" s="1"/>
  <c r="K33" i="3"/>
  <c r="AY33" i="3" s="1"/>
  <c r="BW33" i="3" s="1"/>
  <c r="K34" i="3"/>
  <c r="AY34" i="3" s="1"/>
  <c r="BW34" i="3" s="1"/>
  <c r="K35" i="3"/>
  <c r="AY35" i="3" s="1"/>
  <c r="BW35" i="3" s="1"/>
  <c r="K36" i="3"/>
  <c r="AY36" i="3" s="1"/>
  <c r="BW36" i="3" s="1"/>
  <c r="K37" i="3"/>
  <c r="AY37" i="3" s="1"/>
  <c r="BW37" i="3" s="1"/>
  <c r="K38" i="3"/>
  <c r="AY38" i="3" s="1"/>
  <c r="BW38" i="3" s="1"/>
  <c r="K39" i="3"/>
  <c r="AY39" i="3" s="1"/>
  <c r="BW39" i="3" s="1"/>
  <c r="K40" i="3"/>
  <c r="AY40" i="3" s="1"/>
  <c r="BW40" i="3" s="1"/>
  <c r="K5" i="3"/>
  <c r="AY5" i="3" s="1"/>
  <c r="BW5" i="3" s="1"/>
  <c r="K6" i="4"/>
  <c r="AY6" i="4" s="1"/>
  <c r="BW6" i="4" s="1"/>
  <c r="K7" i="4"/>
  <c r="AY7" i="4" s="1"/>
  <c r="BW7" i="4" s="1"/>
  <c r="K8" i="4"/>
  <c r="AY8" i="4" s="1"/>
  <c r="BW8" i="4" s="1"/>
  <c r="K9" i="4"/>
  <c r="AY9" i="4" s="1"/>
  <c r="BW9" i="4" s="1"/>
  <c r="K10" i="4"/>
  <c r="AY10" i="4" s="1"/>
  <c r="BW10" i="4" s="1"/>
  <c r="K12" i="4"/>
  <c r="AY12" i="4" s="1"/>
  <c r="BW12" i="4" s="1"/>
  <c r="K13" i="4"/>
  <c r="AY13" i="4" s="1"/>
  <c r="BW13" i="4" s="1"/>
  <c r="K14" i="4"/>
  <c r="AY14" i="4" s="1"/>
  <c r="BW14" i="4" s="1"/>
  <c r="K5" i="4"/>
  <c r="AY5" i="4" s="1"/>
  <c r="BW5" i="4" s="1"/>
  <c r="K6" i="14"/>
  <c r="AY6" i="14" s="1"/>
  <c r="BW6" i="14" s="1"/>
  <c r="K7" i="14"/>
  <c r="AY7" i="14" s="1"/>
  <c r="BW7" i="14" s="1"/>
  <c r="K8" i="14"/>
  <c r="AY8" i="14" s="1"/>
  <c r="K9" i="14"/>
  <c r="AY9" i="14" s="1"/>
  <c r="K5" i="14"/>
  <c r="AY5" i="14" s="1"/>
  <c r="BW5" i="14" s="1"/>
  <c r="G14" i="11"/>
  <c r="AY4" i="14" l="1"/>
  <c r="F11" i="11" s="1"/>
  <c r="AY4" i="4"/>
  <c r="F13" i="11" s="1"/>
  <c r="AY4" i="3"/>
  <c r="F12" i="11" s="1"/>
  <c r="F14" i="11" l="1"/>
</calcChain>
</file>

<file path=xl/sharedStrings.xml><?xml version="1.0" encoding="utf-8"?>
<sst xmlns="http://schemas.openxmlformats.org/spreadsheetml/2006/main" count="1976" uniqueCount="1013">
  <si>
    <t>PLAN DE EJECUCIÓN PROGRAMA DE TRANSPARENCIA Y ÉTICA PÚBLICA</t>
  </si>
  <si>
    <t>F-DE-1510
V5</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</si>
  <si>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</si>
  <si>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</si>
  <si>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</si>
  <si>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</si>
  <si>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</si>
  <si>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</si>
  <si>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</si>
  <si>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</si>
  <si>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</si>
  <si>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</si>
  <si>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</si>
  <si>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</si>
  <si>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</si>
  <si>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</si>
  <si>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</si>
  <si>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</si>
  <si>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28 de enero - Acta 01 del CIGD de 2025</t>
  </si>
  <si>
    <t>29 de mayo de 2025</t>
  </si>
  <si>
    <t>* Se modificaron cambios en fechas de entregra de productos y/o alcance de la meta a solicitud de los responsable de la ejecución de la meta. Ver fichas de solicitud de modificación y Acta del 29/05/2025</t>
  </si>
  <si>
    <t>29 de agosto de 2025</t>
  </si>
  <si>
    <t>** Se modificó cambio en fecha de entrega de productos y/o alcance de la meta a solicitud del responsable de la ejecución de la meta. Ver fichas de solicitud de modificación y Acta del 29/08/2025</t>
  </si>
  <si>
    <t>15 de septiembre de 2025</t>
  </si>
  <si>
    <t>*** Se modificó cambio en fecha de entrega de productos y/o alcance de la meta 1.1.4 a solicitud del responsable de la ejecución de la meta. Este ajuste se sustenta en el hecho de que, conforme con lo establecido en la Política de Gestión de Riesgos y demás lineamientos normativos vigentes, la periodicidad definida para el seguimiento a los riesgos de corrupción es cuatrimestral, lo cual permite realizar un máximo de tres ejercicios durante el año.  Ver fichas de solicitud de modificación y Acta del 15/09/2025</t>
  </si>
  <si>
    <t>11 de diciembre de 2025</t>
  </si>
  <si>
    <t>**** Se aumentó la meta de las actividades 1.3.2, 3.3.7 y 3.1.17 debido a que su ejecución superó lo inicialmente planificado y se ajustó el cronograma detallado. Asimismo, se ajustaron la actividad, el producto y la meta de la actividad 1.2.3 para alinearlos con los cambios establecidos en la Política de Riesgos Institucional.
Se eliminaron las actividades 1.5.3, 1.5.5, 1.2.2 y 3.1.5 porque su ejecución ya está integrada en otras actividades adelantadas y por la actualización de los lineamientos normativos, sin afectar los objetivos del PTEP.</t>
  </si>
  <si>
    <t xml:space="preserve">PLAN DE EJECUCIÓN PROGRAMA DE TRANSPARENCIA Y ÉTICA PÚBLICA 
</t>
  </si>
  <si>
    <t>F-DE-1510
V4</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</si>
  <si>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</si>
  <si>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</si>
  <si>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</si>
  <si>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</si>
  <si>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</si>
  <si>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</si>
  <si>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</si>
  <si>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</si>
  <si>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</si>
  <si>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</si>
  <si>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</si>
  <si>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</si>
  <si>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</si>
  <si>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</si>
  <si>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</si>
  <si>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</si>
  <si>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</si>
  <si>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</si>
  <si>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</si>
  <si>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</si>
  <si>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</si>
  <si>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</si>
  <si>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</si>
  <si>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</si>
  <si>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</si>
  <si>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</si>
  <si>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</si>
  <si>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</si>
  <si>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</si>
  <si>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</si>
  <si>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r>
      <t xml:space="preserve">F-DE-1510
</t>
    </r>
    <r>
      <rPr>
        <b/>
        <sz val="11"/>
        <color theme="1"/>
        <rFont val="Arial"/>
        <family val="2"/>
      </rPr>
      <t>V5</t>
    </r>
  </si>
  <si>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</si>
  <si>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</si>
  <si>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</si>
  <si>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</si>
  <si>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</si>
  <si>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</si>
  <si>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</si>
  <si>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</si>
  <si>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</si>
  <si>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</si>
  <si>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</si>
  <si>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</si>
  <si>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</si>
  <si>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</si>
  <si>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SEGUIMIENTO REPORTE DE AVANCES BIMESTRALES (DESCRIBA LOS AVANCES GESTIONADOS A LA FECHA Y QUE SE ENCUENTRE SOPORTADA EN EVIDENCIAS)</t>
  </si>
  <si>
    <t>COMPONENTE 1. ADMINISTRACIÓN DE RIESGOS</t>
  </si>
  <si>
    <t>I TRIMESTRE (ENERO A MARZO)
REPORTE 07 DE ABRIL</t>
  </si>
  <si>
    <t>II TRIMESTRE (ABRIL A JUNIO)
REPORTE 7 DE JULIO</t>
  </si>
  <si>
    <t>III TRIMESTRE (JULIO A SEPTIEMBRE)
REPORTE 7 DE OCTUBRE</t>
  </si>
  <si>
    <t>IV TRIMESTRE (OCTUBRE A DICIEMBRE)
REPORTE 7 DE ENERO</t>
  </si>
  <si>
    <t>Acción estratégica</t>
  </si>
  <si>
    <t>No</t>
  </si>
  <si>
    <t xml:space="preserve">Dependencia Responsable </t>
  </si>
  <si>
    <t>Prog</t>
  </si>
  <si>
    <t>Eject</t>
  </si>
  <si>
    <t>%Ejec</t>
  </si>
  <si>
    <t>DEPENDENCIA LÍDER</t>
  </si>
  <si>
    <t>OFICINA ASESORA DE PLANEACIÓN - OAP</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</si>
  <si>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</si>
  <si>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</si>
  <si>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</si>
  <si>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</si>
  <si>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</si>
  <si>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</si>
  <si>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</si>
  <si>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De acuerdo con la política de administración de riesgos, que se encuentra vigente; a la fecha de reporte de esta actividad la matriz que se encuentra vigente es la versión 25. Actualmente se encuentra en proceso de verificación y de actualización y conforme el cronograma del componente programático se actualizará dentro del primer cuatrimestre de la vigencia, razón por la que en el próximo reporte se evidenciará su avance.  https://scj.gov.co/sites/default/files/planeacion/F-FI-1384%20Matriz%20General%20de%20Riesgos%20de%20Corrupción%20V.1.xlsx</t>
  </si>
  <si>
    <t>Verificado y evidenciado en el enlace adjunto.</t>
  </si>
  <si>
    <t>Se llevó a cabo la actualización de la matriz de riesgos de corrupción, que incluye el riesgo LA/FT acorde a necesidad de los procesos, se generó ajuste a un riesgo de gestión de comunicaciones y en el transcurso de la vigencia se continuará con el proceso de actualización y/o revisión correspondiente.
Link: https://scj.gov.co/sites/default/files/planeacion/F-FI-1384%20Matriz%20General%20de%20Riesgos%20de%20Corrupci%C3%B3n%20Version%2026%20-%20I%20cuatrim%202025.xlsx</t>
  </si>
  <si>
    <t>Verificado y evidenciado en el enlace adjunto. Validado respecto a la evidencia cargada en el SharePoint del PTEP II seguimiento</t>
  </si>
  <si>
    <t>De acuerdo con el registro, esta meta se reportó como cumplida en el primer trimestre.</t>
  </si>
  <si>
    <t>No aplica.</t>
  </si>
  <si>
    <t>Actividad CUMPLIDA. De acuerdo con el registro, esta meta se encuentra cumplida.</t>
  </si>
  <si>
    <t>1.1.2</t>
  </si>
  <si>
    <t>Realizar el seguimiento a la Matriz de riesgos de seguridad de la información  y publicar el informe respectivo, de acuerdo con lo establecido en la Política de Administración de Riesgos de la SCJ</t>
  </si>
  <si>
    <t>Tres (3) ejercicios de seguimientos a los riesgos de seguridad de la información y publicados</t>
  </si>
  <si>
    <t>(No. de seguimientos realizados/ No. de seguimientos programados)*100</t>
  </si>
  <si>
    <t xml:space="preserve">De acuerdo a lo definido en la actividad   y la periodicidad del seguimiento a los riesgos de seguridad de la información en el marco de la política de administración de riesgos de la Entidad, el reporte del primer cuatrimestre del 2025, se efectuará  la primera semana de mayo, debido a que el reporte es cuatrimestral. </t>
  </si>
  <si>
    <t>Teniendo en cuenta la periodicidad del informe, establecida en el presente componente programático del PTEP 2025, el informe debe ser presentado una vez finalizado el primer cuatrimestre del presente año</t>
  </si>
  <si>
    <t>De acuerdo en lo establecido en la Política de Administración de riesgos de la Entidad por parte  de la Dirección de Tecnologías y Sistemas de la Información, se realizó  seguimiento al cargue de las evidencias  en cumplimiento a los controles definidos en la Matriz de riesgos de seguridad de la información del primer cuatrimestre del 2025   y se presento el informe a la Oficina Control Interno.</t>
  </si>
  <si>
    <t>De acuerdo en lo establecido en la Política de Administración de riesgos de la Entidad por parte  de la Dirección de Tecnologías y Sistemas de la Información, se realizó  seguimiento al cargue de las evidencias  en cumplimiento a los controles definidos en la Matriz de riesgos de seguridad de la información del segundo cuatrimestre del 2025   y se presentó el informe a la Oficina Control Interno.</t>
  </si>
  <si>
    <t>Se realizó la solicitud de información a los procesos de los riesgos de seguridad de la información al III Cuatrimestre del 2025 de acuerdo a lo definido en la Matriz de Riesgos. El Informe del tercer cuatrimestre del 2025 de riesgos de seguridad de la Información, se entregará los primeros 10 días hábiles del mes enero del 2026 de acuerdo a lo establecido en la Política de Administración de Riesgos de la Entidad.</t>
  </si>
  <si>
    <t>Actividad CUMPLIDA PARCIALMENTE. Se verifican los soportes presentados, evidenciando que se solicita a los responsables la información correspondiente al monitoreo. No obstante, la actividad se encuentra incumplida, toda vez que se encuentra pendiente la realización y publicación de un tercer seguimiento a los riesgos de seguridad de la información. Si bien la Política establece una periodicidad para el reporte, dicha periodicidad no se encuentra alineada con los tiempos de evaluación del PTEP, lo cual impacta el cumplimiento de la actividad.</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</si>
  <si>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</si>
  <si>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</si>
  <si>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</si>
  <si>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Actividad de  seguimiento al mapa de riesgos de corrupción programada para ejecutarla en el segundo trimestre del año una vez se haya efectuado la contratación del profesional para apoyar y llevar a cabo la revisión al mapa de riesgos de corrupción de la entidad.</t>
  </si>
  <si>
    <t>Revisado el cronograma del presente componente programático del PTEP 2025, esta actividad está programada para iniciar a partir del mes de abril de 2025 por lo que al momento no se tenido avances en la actividad.</t>
  </si>
  <si>
    <t>1. Se generó el Informe de Riesgos de Corrupción correspondiente al primer cuatrimestre de la vigencia 2025, donde se evidencia el seguimiento como segunda línea de defensa a los riesgos de corrupción y LA/FT, tal y como lo establece la política de administración de riesgos de la entidad que se encuentra vigente
Link Informe Corrupción I Cuatrimestre 2025: https://scj.gov.co/transparencia/obligacion-reporte-informacion/otros-informes</t>
  </si>
  <si>
    <t>El informe de monitoreo de los riesgos de corrupción, de conformidad con la Política de Riesgos vigente, se elaborará con corte al 31 de diciembre, y sus resultados serán presentados en el mes de febrero de 2026.</t>
  </si>
  <si>
    <t>1.1.4</t>
  </si>
  <si>
    <t>Tres (3) ejercicios de seguimiento a los mapas de riesgos de corrupción efectuados y publicados</t>
  </si>
  <si>
    <t>Oficina de Control Interno</t>
  </si>
  <si>
    <t>31/10/2025***</t>
  </si>
  <si>
    <r>
      <t xml:space="preserve">Durante el primer trimestre de 2025, se elaboró el “Informe de Seguimiento Tercer Cuatrimestre Programa de Transparencia y Ética Pública 2024 V.3 y Mapa de Riesgos de Corrupción 2024 V.25”, el cual fue comunicado al Despacho, con copia a la Oficina Asesora de Planeación (OAP), el 20 de enero de 2025, mediante el memorando No. 3-2025-2155. Lo anterior representa un avance del 25% frente a la meta anual programada.
Adicionalmente, el informe fue publicado en la página web de la entidad, en la siguiente ruta:
Transparencia y Acceso a la Información Pública → Planeación, presupuesto e informes → Informes de la Oficina de Control Interno → Informes de Ley y/o Seguimiento → Programación de Transparencia y Ética Pública → 2025.
</t>
    </r>
    <r>
      <rPr>
        <b/>
        <sz val="11"/>
        <color rgb="FF000000"/>
        <rFont val="Arial"/>
        <family val="2"/>
      </rPr>
      <t>Enlace directo al documento:
https://scj.gov.co/sites/default/files/control/Informe_Tercer_%20Seguimiento_Programa_Transparencia_Etica%20Publica_Mapa_Riesgos_Corrupcion_2024.pdf</t>
    </r>
  </si>
  <si>
    <t>"Durante el segundo trimestre de 2025, se elaboró el ""Informe de Evaluación a los Riesgos de Corrupción - I Cuatrimestre de 2025"", el cual fue remitido al Despacho, con copia a la Oficina Asesora de Planeación (OAP), el 23 de mayo de 2025, mediante el memorando No. 3-2025-20033.
Es importante precisar que este informe estaba inicialmente programado para ser elaborado en el mes de abril. Sin embargo, la Oficina Asesora de Planeación confirmó la actualización y modificación de la programación como primera línea de defensa, estableciendo su presentación de manera cuatrimestral, quedando reprogramado para el 6 de mayo de 2025.
En este sentido, se aclara que la ejecución del informe en el mes de mayo obedeció a ajustes derivados de externalidades del proceso, específicamente por la decisión de la OAP de modificar la periodicidad del reporte, pasando de trimestral a cuatrimestral.
El informe fue publicado en la página web de la entidad, en la siguiente ruta:
Transparencia y Acceso a la Información Pública → Planeación, presupuesto e informes → Informes de la Oficina de Control Interno → Informes de Ley y/o Seguimiento → Programación de Transparencia y Ética Pública → 2025.
Enlace directo al documento:
https://scj.gov.co/sites/default/files/control/Informe%20de%20Evaluaci%C3%B3n%20a%20los%20Riesgos%20de%20Corrupci%C3%B3n%20I%20Cuatrimestre%20de%202025.pdf"</t>
  </si>
  <si>
    <t>Se han realizado dos de los tres seguimientos programados al mapa de riesgos de corrupción por parte de la tercera línea de defensa. La actividad se encuentra dentro del plazo establecido para su ejecución, correspondiente al mes de octubre.</t>
  </si>
  <si>
    <t>Durante el cuarto trimestre de 2025, se elaboró el "Informe De Seguimiento A Los Riesgos De Corrupción II Cuatrimestre De 2025", el cual fue remitido al Despacho, con copia a la Oficina Asesora de Planeación (OAP), el 14 de octubre de 2025, mediante el memorando No. 3-2025-41233.
El informe fue publicado en la página web de la entidad, en la siguiente ruta:
Transparencia y Acceso a la Información Pública → Planeación, presupuesto e informes → Informes de la Oficina de Control Interno→ Otros informes y/o consultas a bases de datos o sistemas de información → Informes de ley y/o seguimiento → Seguimiento al plan anticorrupción y atención al ciudadano → 2025 
Enlace directo al documento:
https://scj.gov.co/sites/default/files/2025-10/Informe%20de%20Seguimiento%20a%20los%20Riesgos%20de%20Corrupci%C3%B3n%20II%20Cuatrimestre%202025.pdf</t>
  </si>
  <si>
    <t>Actividad CUMPLIDA. Se evidencia la ruta y el enlace de publicación del Informe de seguimiento a los riesgos de corrupción correspondiente al segundo cuatrimestre, en concordancia con lo planeado.</t>
  </si>
  <si>
    <t>1.2  GESTIÓN DE RIESGOS DE LAVADO DE ACTIVOS (LA)/ FINANCIACIÓN DEL TERRORISMO (FT) Y PROLIFERCIÓN DE ARMAS DE DESTRUCCIÓN MASIVA (FP)</t>
  </si>
  <si>
    <t>1.2.1</t>
  </si>
  <si>
    <t>Actualizar, Oficializar y socializar la Política de Riesgos LA/FT ante comité CICCI*</t>
  </si>
  <si>
    <t>Una (1) Política de Riesgos LA/FT actualizada, aprobada y socializada</t>
  </si>
  <si>
    <t>30/06/2025*</t>
  </si>
  <si>
    <t>Se encuentra programada para ser presentada y sometida a aprobación ante el comité CICCI en el próximo mes de mayo de 2025. Al momento se realizó reunión con equipo de la OAP para revisar aspectos y lineamientos de la política de riesgos LA/FT</t>
  </si>
  <si>
    <t>De acuerdo con el componente programático esta actividad se reportará en el siguiente trimestre del año</t>
  </si>
  <si>
    <t>1. Se realizó la solicitud al comité institucional de la coordinación de control interno - CICCI - para la aprobación de la actualización de la política de administración de riesgos de la entidad; esta se llevo a cabo el día 03 de julio en un comité extraordinario  donde se aprobó dicha actualización.
Link grabación del comité CICCI: https://teams.microsoft.com/l/meetingrecap?driveId=b%21b6pSWWxDwEC_ilsT666grdxEl_coO9BIms9l7vzYW56AZku5xgBwQJ-JWi9jweku&amp;driveItemId=01ZSRGFOYZINLUBZGR4RDYJXS5LSR3IDQI&amp;sitePath=https%3A%2F%2Fscjgovcol-my.sharepoint.com%2F%3Av%3A%2Fg%2Fpersonal%2Fkarol_parraga_scj_gov_co1%2FERlDV0Dk0eRHhN5dXKO0DggBguhh_5Ui0ZkHb5WlR2XOCg&amp;fileUrl=https%3A%2F%2Fscjgovcol-my.sharepoint.com%2F%3Av%3A%2Fg%2Fpersonal%2Fkarol_parraga_scj_gov_co1%2FERlDV0Dk0eRHhN5dXKO0DggBguhh_5Ui0ZkHb5WlR2XOCg&amp;iCalUid=040000008200E00074C5B7101A82E00800000000FC5FA873F8E5DB01000000000000000010000000E281E2E61F9ABF45B0DEEFFCD0324C6F&amp;threadId=19%3Ameeting_OTgxODg4OTAtMTAzOC00MGI3LWFkMGMtYzQ0OWJlNTI4ODNk%40thread.v2&amp;organizerId=8bb2c31b-f1f5-479c-8199-156cc0cd3d64&amp;tenantId=b096652d-23db-4751-aa7e-04b22767aec3&amp;callId=6dce8192-2f50-4687-992e-591e152adfcb&amp;threadType=Meeting&amp;meetingType=Scheduled&amp;subType=RecapSharingLink_RecapChiclet</t>
  </si>
  <si>
    <t>De acuerdo con el registro, esta meta se reportó como cumplida en el segundo trimestre.</t>
  </si>
  <si>
    <t>Actividad CUMPLIDA. De acuerdo con el registro, esta meta se encuentra cumplida desde el segundo trimestre.</t>
  </si>
  <si>
    <t>1.2.3</t>
  </si>
  <si>
    <t>Gestionar campaña de sensibilización sobre Riesgos LA/FT* ****</t>
  </si>
  <si>
    <t>Campaña de sensibilización sobre Riesgos LA/FT</t>
  </si>
  <si>
    <t>Difusión de información asociada a Riesgos LA/FT</t>
  </si>
  <si>
    <t>30/11/2025*</t>
  </si>
  <si>
    <t>La actividad de relacionada con gestionar la política de SARLAFT está programada para ejecutarla en el transcurso del tercer bimestre del año conforme el plan programático del PTEP.</t>
  </si>
  <si>
    <t>Revisado el cronograma del presente componente programático del PTEP 2025, esta actividad está programada para ser ejecutada entre mayo y junio de 2025 por lo que al momento no se tenido avances en la actividad.</t>
  </si>
  <si>
    <t>1. No se realiza reporte de ejecución de esta actividad a corte 30 de junio, teniendo en cuenta que las fechas fueron actualizadas ara cumplimiento en el segundo semestre de la vigencia 2025</t>
  </si>
  <si>
    <t xml:space="preserve">Se solicitó, mediante formato F-DE-1496, consecutivo 3, la modificación en el cronograma de las metas 1.2.3. Conforme al procedimiento y la justificación presentada, la OAP aprobó la modificación. De acuerdo con lo expuesto por la profesional para Riesgos, la meta será evidenciada teniendo en cuenta el avance de las metas asociadas. </t>
  </si>
  <si>
    <t>En espera del reporte de actualización documental, el cual debe estar en concordancia con los lineamientos establecidos por el Departamento Administrativo de la Función Pública (DAFP) y la Secretaría de Transparencia. Sin avance cuantitativo. Se actualizó el cronograma detallado, incorporando el mes de cumplimiento, previamente no indicado.</t>
  </si>
  <si>
    <t>Con el fin de sensibilizar a los servidores frente a los riesgos de LA/FT, se difundió una pieza gráfica institucional a través del correo ALLUSER "Qué es el riesgo LA/FT/FP" el 1 de diciembre, en atención a la actualización de la Guía de Riesgos del DAFP publicada el 15 de octubre de 2025. Previamente, se realizó la invitación vía correo electrónico a la capacitación sobre Riesgos, desarrollada en el mes de noviembre de 2025, reforzando así la apropiación y comprensión de esta tipología de riesgos.</t>
  </si>
  <si>
    <t>Actividad CUMPLIDA. Se verifica el soporte de difusión interna cargado en el SharePoint del PTEP IV seguimiento.</t>
  </si>
  <si>
    <t>1.2.4</t>
  </si>
  <si>
    <t>Información documentada LA/FT oficializada</t>
  </si>
  <si>
    <t>Un (1) reporte de  Información documentada LA/FT oficializada</t>
  </si>
  <si>
    <t>Actividad programada para ser ejecutada en el segundo semestre del año de acuerdo con el componente programático del presente PTEP .</t>
  </si>
  <si>
    <t>Revisado el cronograma del presente componente programático del PTEP 2025, esta actividad está programada para ejecutarse en el segundo semestre de 2025 por lo que al momento no se tenido avances en la actividad.</t>
  </si>
  <si>
    <t xml:space="preserve">Se solicitó, mediante formato F-DE-1496, consecutivo 3, la modificación en el cronograma de las metas 1.2.4. Conforme al procedimiento y la justificación presentada, la OAP aprobó la modificación. De acuerdo con lo expuesto por la profesional para Riesgos, la meta será evidenciada teniendo en cuenta el avance de las metas asociadas. </t>
  </si>
  <si>
    <t>Se verifica y evidencia la actualización de tres documentos relacionados con la gestión LA/FT en el 2025 formalizados en el MIPG:
- F-FI-1382 Matriz general de riesgos por proceso 
-G-FI-04 Guía de administración de Riesgos 
-PO-FI-02 Política de administración de Riesgos</t>
  </si>
  <si>
    <t>Actividad CUMPLIDA. De acuerdo con el registro, esta meta se encuentra cumplida en el tercer trimestre.</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</si>
  <si>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</si>
  <si>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</si>
  <si>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</si>
  <si>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</si>
  <si>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</si>
  <si>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Campaña de sensibilización sobre canales de denuncia programada para ser ejecutada en el segundo semestre del año de acuerdo con el componente programático del presente PTEP .</t>
  </si>
  <si>
    <t>La meta correspondiente a una "Campaña de sensibilización sobre canales de denuncia" se encuentra programada para ser ejecutada en el segundo semestre del año de acuerdo con el componente programático del presente PTEP .</t>
  </si>
  <si>
    <t>De acuerdo con el cronograma establecido ésta actividad tiene fecha de culminación a finales del segundo semestre del año.</t>
  </si>
  <si>
    <t>La Oficina Asesora de Comunicaciones desarrolló una campaña para promover y dar a conocer el uso de los canales de denuncia por posibles actos de corrupción de servidores.</t>
  </si>
  <si>
    <t>Verificado y validado respecto a los registros de divulgación cargados en el SharePoint del PTEP III seguimiento.</t>
  </si>
  <si>
    <t>1.3.2</t>
  </si>
  <si>
    <t>Divulgar mensualmente el canal para denunciar actos de corrupción en los diferentes productos internos y externos de comunicación para la ciudadanía, los servidores y servidoras****</t>
  </si>
  <si>
    <t xml:space="preserve"> Cuarenta y uno (41) publicaciones en la vigencia</t>
  </si>
  <si>
    <t>Oficina Asesora de Comunicaciones</t>
  </si>
  <si>
    <r>
      <t>En el primer trimestre del año 2025, la Oficina Asesora de Comunicaciones cumplió con la actividad, mediante la publicación estratégica y constante del canal de denuncias de actos de corrupción en los medios internos y externos. Durante el trimestre</t>
    </r>
    <r>
      <rPr>
        <b/>
        <sz val="11"/>
        <color rgb="FF000000"/>
        <rFont val="Arial"/>
        <family val="2"/>
      </rPr>
      <t xml:space="preserve"> se realizaron 3 publicaciones relacionadas en canales externos y  11 en canales internos</t>
    </r>
    <r>
      <rPr>
        <sz val="11"/>
        <color rgb="FF000000"/>
        <rFont val="Arial"/>
        <family val="2"/>
      </rPr>
      <t>. Como evidencia se carga en la carpeta habilitada el reporte de las publicaciones</t>
    </r>
  </si>
  <si>
    <t>Verificado y evidenciado en la carpeta adjunta</t>
  </si>
  <si>
    <t>En el segundo trimestre del año 2025, la Oficina Asesora de Comunicaciones cumplió con la actividad, mediante la publicación estratégica y constante del canal de denuncias de actos de corrupción en los medios internos y externos. Durante el trimestre se realizaron 3 publicaciones relacionadas en canales externos y  8 en canales internos. Como evidencia se carga en la carpeta habilitada el reporte de las publicaciones</t>
  </si>
  <si>
    <t>Verificado y validado respecto a la evidencia cargada en el SharePoint del PTEP II seguimiento</t>
  </si>
  <si>
    <t>En el tercer trimestre del año 2025, la Oficina Asesora de Comunicaciones cumplió con la actividad, mediante la publicación estratégica y constante del canal de denuncias de actos de corrupción en los medios internos y externos. Durante el trimestre se realizaron 4 publicaciones relacionadas en canales externos y 10 en canales internos. Como evidencia se carga en la carpeta habilitada el reporte de las publicaciones.</t>
  </si>
  <si>
    <t>Actividad CUMPLIDA. Se verifica el soporte de difusión interna y externa realizado en noviembre y cargado en el SharePoint del PTEP IV seguimiento.</t>
  </si>
  <si>
    <t>1.4.  DEBIDA DILIGENCIA</t>
  </si>
  <si>
    <t>1.4.1</t>
  </si>
  <si>
    <t>Gestionar con el área correspondiente en el marco del Plan Institucional de Capacitación PIC- 2025, capacitaciones sobre  riesgos de corrupción y LA/FT  y su manejo dentro de los procesos de la entidad*</t>
  </si>
  <si>
    <t>La capacitación se encuentra proyectada para realizarse en segundo trimestre del año, atendiendo el cronograma definido en el componente programático del PTEP</t>
  </si>
  <si>
    <t xml:space="preserve">Se solicitó, mediante formato F-DE-1496, consecutivo 3, la modificación en el cronograma de las metas 1.4.1. Conforme al procedimiento y la justificación presentada, la OAP aprobó la modificación. De acuerdo con lo expuesto por la profesional para Riesgos, la meta será evidenciada teniendo en cuenta el avance de las metas asociadas. </t>
  </si>
  <si>
    <t>De acuerdo con el cronograma establecido, esta actividad presenta un rezago, dado que su ejecución estaba programada para el mes de julio.</t>
  </si>
  <si>
    <t>Se realizó la capacitación sobre "La trilogía del riesgo" en la entidad de forma híbrida en el marco de Plan Institucional de Capacitación el 19 de noviembre y se abordaron los temas de corrupción y LA/FT.
La grabación de la sesión es: https://scjgovcol-my.sharepoint.com/:v:/g/personal/capacitacion_scj_gov_co/EQa_w_RWsOVNpPYQIcVUPD0BAKjIa2Z3Bm-GndNIXlt8fg</t>
  </si>
  <si>
    <t>Actividad CUMPLIDA. Se verifica el soporte de la convocatoria realizada cargado en el SharePoint del PTEP IV seguimiento y de la grabación de la jornada.</t>
  </si>
  <si>
    <t>1.5.  MODELO DE GESTIÓN JURÍDICA ANTICORRUPCIÓN - MGJA</t>
  </si>
  <si>
    <t>1.5.1</t>
  </si>
  <si>
    <t>Recurso Humano 
Recurso tecnológico</t>
  </si>
  <si>
    <t xml:space="preserve">Se realizaron 2 reuniones, junto con el equipo de planeación para socializar las actividades a desarrollar </t>
  </si>
  <si>
    <t>Reuniones virtuales en las que se contó con la participación de enlaces de la Oficina Asesora de Planeación</t>
  </si>
  <si>
    <t>Meta reportada y cumplida en el trimestre anterior</t>
  </si>
  <si>
    <t>De acuerdo con el registro, está meta se reportó como cumplida en el trimestre anterior</t>
  </si>
  <si>
    <t>Actividad CUMPLIDA. De acuerdo con el registro, esta meta se encuentra cumplida desde el primer trimestre.</t>
  </si>
  <si>
    <t>1.5.2</t>
  </si>
  <si>
    <t xml:space="preserve">Realizar un normograma en materia de transparencia, gestión contractual, lucha contra la corrupción.* 
</t>
  </si>
  <si>
    <t xml:space="preserve">Un (1) normograma </t>
  </si>
  <si>
    <t>Normograma en materia de transparencia.</t>
  </si>
  <si>
    <t>30/09/2025*</t>
  </si>
  <si>
    <t xml:space="preserve">Se enviaron comunicaciones a las áreas técnicas solicitando la actuación normativa como ejemplo la comunicación de atención al ciudadano </t>
  </si>
  <si>
    <t xml:space="preserve">Se evidenció la entrega de información de parte de algunos responsables de generar fichas técnicas </t>
  </si>
  <si>
    <t xml:space="preserve">A pesar que para esta meta se solicitó modificación en el cronograma, se logró adelantar la etapa preliminar de conformación y revisión del normograma. Este fue  publicado en la pagina de la SDSCJ, sección Transparencia, julio de 2025. </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</si>
  <si>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</si>
  <si>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</si>
  <si>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</si>
  <si>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</si>
  <si>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Se construyeron dos fichas de análisis. Una para prestación de servicios y otra para Licitaciones. Estas se encuentran en revisión para identificar posibles ajustes en caso tal</t>
  </si>
  <si>
    <t>1.5.6</t>
  </si>
  <si>
    <t>Elaboración del plan de cumplimiento</t>
  </si>
  <si>
    <t>Un (1) Plan de cumplimiento</t>
  </si>
  <si>
    <t>(Plan de cumplimiento realizado/ Plan de cumplimiento programado)*100</t>
  </si>
  <si>
    <t>Actividad programada para ser ejecutada en el mes de mayo, de acuerdo con el componente programático del presente PTEP .</t>
  </si>
  <si>
    <t>Revisado el cronograma del presente componente programático del PTEP 2025, esta actividad está programada para ejecutarse en el mes de mayo de 2025 por lo que al momento no se tenido avances en la actividad.</t>
  </si>
  <si>
    <t>Esta acción está supeditada a la generación de la línea base y los riesgos a definir. se debe solicitar ampliación de la misma a corte 30/09/2025, teniendo en cuenta que se movió así para el ajuste del normograma</t>
  </si>
  <si>
    <t>Se evidencia la elaboración del Plan de Cumplimiento Normativo, el cual se encuentra conforme con el producto esperado.</t>
  </si>
  <si>
    <t>Elaborado el plan de cumplimiento normativo y publicado en MIPG  en noviembre de 2025</t>
  </si>
  <si>
    <t>Actividad CUMPLIDA. Se verifica el plan de trabajo formulado y el acta de aprobación cargado en el SharePoint del PTEP IV seguimiento.</t>
  </si>
  <si>
    <t>1.5.7</t>
  </si>
  <si>
    <t xml:space="preserve">Llevar a aprobación el Plan de Cumplimiento al Comité de Gestión y Desempeño
</t>
  </si>
  <si>
    <t>Un (1) Plan de cumplimiento aprobado</t>
  </si>
  <si>
    <t>(Plan de cumplimiento aprobado/ Plan de cumplimiento programado para llevar a CIGD)*101</t>
  </si>
  <si>
    <t>En el primer trimestre de 2025 se han realizado acciones para dar cumplimiento al plan, iniciando con la revisión de 2 procesos contractuales:  1. Prestación de Servicios  y Licitación, se realizaron  para cada uno fichas de seguimiento, 2. Se adelantaron reuniones con el equipo de planeación y las 2 unidades ejecutoras para definir acciones a realizar  3. En mes de febrero fue aprobada la matriz de riesgos  V 34 que contiene los  riesgos contractuales y las acciones de seguimiento</t>
  </si>
  <si>
    <t>En el segundo trimestre se desarrollaron actividades encaminadas al Plan de Cumplimiento, como lo son el consolidado normativo y su publicación; la consolidación de la línea base ; y la  elaboración del plan de cumplimiento para consolidar la información. La aprobación del Plan de Cumplimiento está programada para el tercer trimestre del año.</t>
  </si>
  <si>
    <t>La aprobación del Plan de Cumplimiento normativo fue  trasladada para la semana del 14 octubre, de la fecha inicialmente programada  que fue el 25 de septiembre por ajustes  y recomendaciones dadas por la Oficina asesora de Planeación.</t>
  </si>
  <si>
    <t>La actividad presenta rezago, dado que ha superado la fecha de cumplimiento programada para el 30 de junio. A la fecha, no se registra avance cuantitativo.</t>
  </si>
  <si>
    <t>Actividad CUMPLIDA. Se verifica el plan de trabajo formulado y el acta de aprobación del Comité Institucional de Gestión y Desempeño cargado en el SharePoint del PTEP IV seguimiento.</t>
  </si>
  <si>
    <t>1.5.8</t>
  </si>
  <si>
    <t xml:space="preserve">Realizar seguimiento a la implementación del Modelo de Gestión Jurídica Anticorrupción. ** </t>
  </si>
  <si>
    <t>Un (1) informe de seguimiento</t>
  </si>
  <si>
    <t>Un (1) informe de seguimiento al MGJA</t>
  </si>
  <si>
    <t>1/10/2025**</t>
  </si>
  <si>
    <t>31/10/2025**</t>
  </si>
  <si>
    <t>De acuerdo con lo programado el informe de seguimiento al MGJA se realiza en el mes de agosto de la presente anualidad</t>
  </si>
  <si>
    <t>Revisado el cronograma del presente componente programático del PTEP 2025, esta actividad está programada para ejecutarse en el mes de agosto de 2025 por lo que al momento no se tenido avances en la actividad.</t>
  </si>
  <si>
    <t>La actividad correspondiente a la elaboración del informe de seguimiento a la implementación del Modelo de Gestión Jurídica Anticorrupción está programada para desarrollarse en el mes de octubre, dentro del plazo establecido.</t>
  </si>
  <si>
    <t>Durante el cuarto trimestre de 2025, se elaboró el "Seguimiento Al Modelo De Gestión Jurídica Anticorrupción SDSCJ A 30 De septiembre 2025 - Decreto 479 De 2024 Alcaldía Mayor De Bogotá, D.C", el cual fue remitido al Despacho, con copia a la Oficina Asesora de Planeación (OAP) y a la Dirección Jurídica y Contractual, el 31 de octubre de 2025, mediante el memorando No. 3-2025-43013.
El informe fue publicado en la página web de la entidad, en la siguiente ruta: Transparencia y Acceso a la Información Pública → Planeación, presupuesto e informes → Informes de la Oficina de Control Interno→ Otros informes y/o consultas a bases de datos o sistemas de información → Informes de ley y/o seguimiento → Seguimiento Al Modelo De Gestión Jurídica Anticorrupción → 2025. 
Enlace directo al documento: https://scj.gov.co/sites/default/files/2025-10/SegModGestJurAntSDSCJDec479de2024.pdf</t>
  </si>
  <si>
    <t>Actividad CUMPLIDA. Se verifica el memorando de remisión y el Informe de seguimiento elaborado y cargado en el SharePoint del PTEP IV seguimiento.</t>
  </si>
  <si>
    <t>* Modificación de meta y/o producto a solicitud del responsable de su ejecución. Acta de fecha 29/05/2025</t>
  </si>
  <si>
    <t>** Modificación de meta y/o producto a solicitud del responsable de su ejecución. Acta de fecha 29/08/2025</t>
  </si>
  <si>
    <t>*** Modificación de meta y/o producto a solicitud del responsable de su ejecución. Acta de fecha 15/09/2025</t>
  </si>
  <si>
    <t>**** Eliminación actividades y modificación de meta y/o producto a solicitud del responsable. Aprobado con fecha 11/12/2025</t>
  </si>
  <si>
    <t>COMPONENTE 2. REDES Y ARTICULACIÓN</t>
  </si>
  <si>
    <t xml:space="preserve">Dependecia Responsable </t>
  </si>
  <si>
    <t xml:space="preserve">2.1 REDES INTERNAS </t>
  </si>
  <si>
    <t>2.1.1</t>
  </si>
  <si>
    <t xml:space="preserve">Identificar las redes internas - Mesas ténicas </t>
  </si>
  <si>
    <t>1 matriz de inventario de mesas técnicas</t>
  </si>
  <si>
    <t>Matriz de inventario de mesas técnicas</t>
  </si>
  <si>
    <t xml:space="preserve">Al momento solo se ha recopilado información para mapear y fortalecer la comunicación interna, la gestión de riesgos y la articulación de estrategias de transparencia, buscando inicialmente la identificación de actores internos y flujos de información. Se llevó a cabo reunión con líder de Atención y Relación con el Ciudadano para revisar estos temas. </t>
  </si>
  <si>
    <t>Los enlaces de la OAP se encuentran en la identificación de información para adelantar las actividades programadas.</t>
  </si>
  <si>
    <t>Para el mes de junio se solicitó a las diferentes dependencias la recopilación de la información de redes Internas y externas en la matriz "Instancias de coordinación". El plazo de entrega es para el 4 de julio y la información allí recopilada tendrá un informe resumen  de la misma. De igual manera, se generó un reporte en formato Excel desde SIGA con las solicitudes internas (memorandos) a corte de 15 de junio dando como resultado 24,090 solicitudes entre dependencias de la SDSCJ.</t>
  </si>
  <si>
    <t>Verificado y validado respecto a la evidencia cargada en el SharePoint del PTEP II seguimiento. Pese a lo anterior se observa el incumplimiento de la actividad pues esta tiene plazo de ejecución a 30 de mayo de 2025. Por lo anterior se solicita al responsable de su ejecución realizar la actividad y reportarla a más tardar el próximo trimestre adjuntando los soportes que den cuenta de su cumplimiento, haciendo la claridad que se genera una extemporaneidad en su cumplimiento.</t>
  </si>
  <si>
    <t>Se realizó la divulgación de la matriz de instancias de coordinación y se difundió la matriz consolidada el 31 de julio de 2025.</t>
  </si>
  <si>
    <t>Se verifica el correo electrónico remitido y la matriz consolidada.</t>
  </si>
  <si>
    <t>No aplica</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</si>
  <si>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</si>
  <si>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</si>
  <si>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</si>
  <si>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</si>
  <si>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r>
      <t xml:space="preserve">En el primer trimestre del año 2025 </t>
    </r>
    <r>
      <rPr>
        <b/>
        <sz val="11"/>
        <color rgb="FF000000"/>
        <rFont val="Arial"/>
        <family val="2"/>
      </rPr>
      <t>la Oficina Asesora de Comunicaciones realizó una (1) campaña de comunicación interna:  "VIVA RECARGADO"</t>
    </r>
    <r>
      <rPr>
        <sz val="11"/>
        <color rgb="FF000000"/>
        <rFont val="Arial"/>
        <family val="2"/>
      </rPr>
      <t xml:space="preserve"> que buscaba incentivar a los funcionarios y contratistas a utilizar al red social  interna viva engage. Como evidencia se carga en la carpeta habilitada el informe de la campaña implementada.</t>
    </r>
  </si>
  <si>
    <t>Verificado y evidenciado por parte de la  OAP</t>
  </si>
  <si>
    <t>En el segundo trimestre del año 2025 la Oficina Asesora de Comunicaciones realizó una (1) campaña de comunicación interna:  “#CuidarEsActuar” que buscaba fomentar entre funcionarios y contratistas el conocimiento, la participación y la apropiación de buenas prácticas ambientales. Como evidencia se carga en la carpeta habilitada el informe de la campaña.</t>
  </si>
  <si>
    <t>En el tercer trimestre del año 2025 la Oficina Asesora de Comunicaciones realizó una (1) campaña de comunicación interna: “Segur💛s, Unid💙s, Divers💜s ” que buscaba incentivar a los funcionarios y contratistas a conocer, participar, apropiarse y generar conciencia sobre los 7 ejes de la Política de Equidad Laboral de la entidad.  Como evidencia se carga en la carpeta habilitada el informe de la campaña.</t>
  </si>
  <si>
    <t>Verificado y validado con base en la evidencia cargada en el SharePoint del PTEP III Seguimiento. No obstante, se identificó que las actividades de difusión iniciaron en el mes de agosto, a pesar de que la fecha de inicio programada para la actividad correspondía al mes de julio. A la fecha, se han realizado tres de las cuatro campañas previstas.</t>
  </si>
  <si>
    <t>En el cuarto trimestre del año 2025 la Oficina Asesora de Comunicaciones realizó una (1) campaña de comunicación interna: #QueNadieMetaMano, que buscaba incentivar a los funcionarios y contratistas a conocer, participar, apropiarse y generar conciencia sobre el tema de combatir cualquier acto de corrupción. Todas las evidencias están cargadas en la carpeta habilitada para el informe de la campaña.
Es así que se da estricto cumplimiento a la meta trazada para la vigencia 2025.</t>
  </si>
  <si>
    <t>Actividad CUMPLIDA. Se verifica el soporte de difusión interna realizado en noviembre y cargado en el SharePoint del PTEP IV seguimiento.</t>
  </si>
  <si>
    <t>2.1.3</t>
  </si>
  <si>
    <t>Realizar cuatro (4) encuestas para medir el cumplimento de objetivo de las campañas internas</t>
  </si>
  <si>
    <t>4 encuestas durante la vigencia.  Una (1) por cada trimestre.</t>
  </si>
  <si>
    <t>(No.de encuestas realizadas/ No. de encuestas programadas)*100</t>
  </si>
  <si>
    <r>
      <t xml:space="preserve">En el primer trimestre del año 2025 </t>
    </r>
    <r>
      <rPr>
        <b/>
        <sz val="11"/>
        <color rgb="FF000000"/>
        <rFont val="Arial"/>
        <family val="2"/>
      </rPr>
      <t>la Oficina Asesora de Comunicaciones realizó una (1) encuesta para medir el cumplimiento de los objetivos de la campaña interna implementada.</t>
    </r>
    <r>
      <rPr>
        <sz val="11"/>
        <color rgb="FF000000"/>
        <rFont val="Arial"/>
        <family val="2"/>
      </rPr>
      <t xml:space="preserve"> Esta herramienta permitió identificar el grado de apropiación que tenían los funcionarios y contratistas con la red social interna de la entidad "Viva Engage"  antes y después de la campaña, lo que permitió la toma de decisiones estratégicas por parte de la OAC para seguir fortaleciendo los canales internos comunicacionales. Como evidencia se carga en la carpeta habilitada los informes cuantitativo y cualitativo de la encuesta y la base de datos de los funcionarios y contratistas que participaron.</t>
    </r>
  </si>
  <si>
    <t>En el segundo trimestre del año 2025 la Oficina Asesora de Comunicaciones realizó una (1) encuesta para evaluar el alcance y la efectividad de la campaña "#Cuidar esactuar" orientada a fomentar entre funcionarios y contratistas el conocimiento, la participación y la apropiación de buenas prácticas ambientales en el entorno laboral.</t>
  </si>
  <si>
    <r>
      <t xml:space="preserve">En el tercer trimestre del año 2025 </t>
    </r>
    <r>
      <rPr>
        <b/>
        <sz val="11"/>
        <color rgb="FF000000"/>
        <rFont val="Arial"/>
        <family val="2"/>
      </rPr>
      <t>la Oficina Asesora de Comunicaciones realizó una (1) encuesta para medir el cumplimiento de los objetivos de la campaña interna implementada.</t>
    </r>
    <r>
      <rPr>
        <sz val="11"/>
        <color rgb="FF000000"/>
        <rFont val="Arial"/>
        <family val="2"/>
      </rPr>
      <t xml:space="preserve"> Esta herramienta permitió identificar el grado de apropiación que tenían los funcionarios y contratistas sobre la campaña implementada "Segur💛s, Unid💙s, Divers💜s ” lo que permitió la toma de decisiones estratégicas por parte de la OAC . Como evidencia se carga en la carpeta habilitada los informes cuantitativo y cualitativo de la encuesta y la base de datos de los funcionarios y contratistas que participaron.</t>
    </r>
  </si>
  <si>
    <t>Verificado y validado con base en la evidencia cargada en el SharePoint del PTEP III - Seguimiento. Sin embargo, se evidenció que la muestra no fue representativa, dado que se obtuvieron respuestas de 21 colaboradores, frente a un universo más amplio. Se recomienda que, para el último producto esperado, se especifique en el informe el universo y la muestra correspondiente de la encuesta aplicada.</t>
  </si>
  <si>
    <t xml:space="preserve">En el cuarto trimestre del año 2025 la Oficina Asesora de Comunicaciones realizó una (1) encuesta para medir el cumplimiento de los objetivos de la campaña interna implementada. Esta herramienta permitió identificar el grado de apropiación que tenían los funcionarios y contratistas sobre la campaña implementada  #QueNadieMetaMano, lo que permitió la toma de decisiones estratégicas por parte de la OAC . Como evidencia se carga en la carpeta habilitada el analisis de la encuesta y la base de datos de los funcionarios y contratistas que participaron.
Es así que se da estricto cumplimiento a la meta trazada para la vigencia 2025.
</t>
  </si>
  <si>
    <t>Actividad CUMPLIDA. Se verifica el soporte del resultado de la encuesta con 4.44 puntos de calificación para las campañas realizadas, que se encuentra cargado en el SharePoint del PTEP IV seguimiento.</t>
  </si>
  <si>
    <t>2.2 REDES EXTERNAS</t>
  </si>
  <si>
    <t>2.2.1</t>
  </si>
  <si>
    <t>Identificar las redes externas - Inventario Unico de Instancias de  Coordinación.*</t>
  </si>
  <si>
    <t>1 matriz de inventario  Unico de Instancias de Coordinación.</t>
  </si>
  <si>
    <t>Matriz de inventario  Unico de Instancias de  Coordinación.</t>
  </si>
  <si>
    <t xml:space="preserve">Al momento solo se ha recopilado información para mapear y fortalecer la comunicación interna, la gestión de riesgos, la articulación de estrategias de transparencia, la rendición de cuentas, buscando inicialmente la identificación de actores externos y flujos de información. Se llevó a cabo reunión con líder de Atención y Relación con el Ciudadano para revisar estos temas. </t>
  </si>
  <si>
    <t>Los enlaces de la OAP se encuentran en la identificación de información para adelantar las actividades programadas</t>
  </si>
  <si>
    <t>Para el mes de mayo, se realizó solicitud de diligenciamiento de la matriz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</si>
  <si>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</si>
  <si>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</si>
  <si>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</si>
  <si>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</si>
  <si>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</si>
  <si>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r>
      <rPr>
        <b/>
        <sz val="11"/>
        <rFont val="Arial"/>
        <family val="2"/>
      </rPr>
      <t xml:space="preserve">Subsecretaría de Seguridad y Convivencia:
</t>
    </r>
    <r>
      <rPr>
        <sz val="11"/>
        <rFont val="Arial"/>
        <family val="2"/>
      </rPr>
      <t>Se realiza actualización en la página web de la entidad, publicando las actas de sesiones ordinarias, extraordinarias, el protocolo y el informe, correspondientes al Trim-IV de 2024 de la Comisión Distrital de Seguridad, Comodidad y Convivencia en el Fútbol de Bogotá</t>
    </r>
  </si>
  <si>
    <t>Subsecretaría de Seguridad y Convivencia:
Se realiza la actualización en la página web de la entidad de las sesiones correspondientes al Trim-I de la Comisión Distrital de Seguridad, Comodidad Distrital en el Fútbol de Bogotá. En dicho espacio reposan las actas ordinarias y extraordinarias, y el informe correspondiente.</t>
  </si>
  <si>
    <t>Subsecretaría de Seguridad y Convivencia:
1, Se realiza actualización en la página web de la entidad de la sesión llevada a cabo el 18 de junio de 2025, de la Comisión Intersectorial de Acción Integral en Seguridad, Convivencia y Acceso a la Justicia
Evidencia:  https://scj.gov.co/transparencia/obligacion-reporte-informacion/instancias-coordinacion?field_commission_classification_target_id=242&amp;field_document_type_class_coor_i_target_id=All&amp;field_general_date_value=&amp;title=
2, Se realiza la actualización en la página web de la entidad de las sesiones correspondientes al Trim-II de la Comisión Distrital de Seguridad, Comodidad Distrital en el Fútbol de Bogotá. En dicho espacio reposan las actas ordinarias y extraordinarias, el informe y el protocolo correspondiente.
Evidencia: Actas: https://scj.gov.co/transparencia/obligacion-reporte-informacion/instancias-coordinacion?field_commission_classification_target_id=239&amp;field_document_type_class_coor_i_target_id=482&amp;field_general_date_value=%202025&amp;title=&amp;page=1
Informe y Protocolo: https://scj.gov.co/transparencia/obligacion-reporte-informacion/instancias-coordinacion?field_commission_classification_target_id=239&amp;field_document_type_class_coor_i_target_id=481&amp;field_general_date_value=&amp;title=</t>
  </si>
  <si>
    <t>Se evidencia la publicación de dos actas de Instancias de Coordinación; no obstante, esta actividad ya había sido reportada como cumplida en el segundo trimestre de 2025. De los dos enlaces aportados, uno presenta error y no permite visualizar la evidencia. Sin embargo, se verificó en la página web institucional que las publicaciones se encuentran disponibles en la ruta: Inicio &gt; Transparencia y Acceso a la Información Pública &gt; Obligación reporte información &gt; Instancias de coordinación. El enlace correcto es: https://scj.gov.co/transparencia/obligacion-reporte-informacion/instancias-coordinacion
. Se recomienda que, tratándose de evidencia de publicaciones web, se incluya siempre la ruta de acceso correspondiente según las indicaciones dadas.</t>
  </si>
  <si>
    <t>Actividad CUMPLIDA. De acuerdo con el registro, esta meta se encuentra cumplida en desde el primer trimestre.</t>
  </si>
  <si>
    <t xml:space="preserve">PLAN DE EJECUCIÓN  PROGRAMA DE TRANSPARENCIA Y ÉTICA PÚBLICA 
</t>
  </si>
  <si>
    <t xml:space="preserve">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</si>
  <si>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</si>
  <si>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</si>
  <si>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</si>
  <si>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</si>
  <si>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</si>
  <si>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</si>
  <si>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Durante el trimestre se actualizó el botón de Participa de la página web institucional, incluyendo información relacionada con la construcción del PTEP, Participaciones y consulta ciudadana. Enlace: https://forms.office.com/r/EdUVxwRY0A?origin=lprLink%20</t>
  </si>
  <si>
    <t>En la carpeta de evidencias se encuentran documentada la actividad</t>
  </si>
  <si>
    <t>Durante el trimestre se actualizó el botón de Participa de la página web institucional, incluyendo información relacionada con: Participación para el Diagnóstico de Necesidades e Identificación de Problemas respecto a: Preguntas ciudadanas y respuestas Rendición de cuentas 2024, Estrategia de Participación Ciudadana 2025, Plan de Participación Ciudadana 2025, actualización del Plan de ejecución anual del Programa de Transparencia y Ética Pública 2025 V2. Link: https://scj.gov.co/es/participa/participacion-diagnostico</t>
  </si>
  <si>
    <t>Durante el trimestre se actualizó el botón de Participa de la página web institucional, incluyendo información relacionada con: Caracterización de Ciudadanos, Usuarios y Grupos de Interés de la Secretaría Distrital de Seguridad, Convivencia y Justicia 2025, Preguntas ciudadanas y respuestas - Rendición de cuentas 2024, Plan de Participación Ciudadana 2025
Ruta: Inicio/Transparencia y Acceso a la Información Pública
 Participa/ Participación para el diagnóstico de necesidades e identificación de problemas
Link: https://scj.gov.co/es/participa/participacion-diagnostico</t>
  </si>
  <si>
    <t>Verificado y validado con base en los registros cargados en el SharePoint del PTEP III - Seguimiento.</t>
  </si>
  <si>
    <t>Actividad CUMPLIDA. Se verifica el reporte de las cuatro publicaciones realizadas en el portal web.</t>
  </si>
  <si>
    <t>3.1.2</t>
  </si>
  <si>
    <t>Revisar y actualizar el esquema de publicaciones del Botón de Transparencia y Acceso a la Información pública de la Entidad*</t>
  </si>
  <si>
    <t>Un (1) Esquema de publicación revisado y actualizado.*</t>
  </si>
  <si>
    <t>Esquema de publicaciones del Botón de Transparencia y Acceso a la Información pública de la Entidad</t>
  </si>
  <si>
    <t>La matriz esquema de publicación se encuentra revisada. Al momento se encuentra en elaboración de la resolución con la cual debe aprobarse la matriz. Posteriormente debe revisarse por parte de Jurídica previo a su firma por parte del Secretario de SCJ</t>
  </si>
  <si>
    <t>Los avances se encuentran evidenciados en la carpeta adjunta al presente seguimiento</t>
  </si>
  <si>
    <t xml:space="preserve">Se solicitó, mediante formato F-DE-1496, consecutivo 5, la modificación en el cronograma de las metas 3.1.2. Conforme al procedimiento y la justificación presentada, la OAP aprobó la modificación. En ese sentido se actualizó la matriz esquema de publicación conforme el anexo 1 y 2 de la Resolución 1519 y se publicó en la página web institucional. De otro lado se efectuaron alertamientos para que las dependencias actualizaran información de la página. </t>
  </si>
  <si>
    <t>Actividad CUMPLIDA. De acuerdo con el registro, esta meta se encuentra cumplida en el segundo trimestre.</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</si>
  <si>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</si>
  <si>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</si>
  <si>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</si>
  <si>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</si>
  <si>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La actividad de socialización del esquema de publicaciones del Botón de Transparencia y Acceso a la Información pública de la SDSCJ se encuentra programada para mediados del segundo trimestre del año, conforme con el presente plan programático.</t>
  </si>
  <si>
    <t>Revisado el Plan programático del PTEP esta actividad está programada para ejecutarse en el siguiente trimestre</t>
  </si>
  <si>
    <t>Mediante correo electrónico se solicito a las áreas responsables de publicar información en la página web, la revisión de sus esquemas para la actualización de la información pública. Así mismo se generaron alertas en torno a la obligación de mantener la información actualizada en el sitio web en cumplimiento de las disposiciones en materia de Transparencia y Acceso a la Información.
Posteriormente, el 12 de junio, el Esquema de Publicación actualizado fue publicado en la página web institucional.</t>
  </si>
  <si>
    <t xml:space="preserve">Verificado y validado respecto a la evidencia cargada en el SharePoint del PTEP II seguimiento y verificado su publicación en la página web institucional.
</t>
  </si>
  <si>
    <t>En atención a las recomendaciones dadas por la OCI, el 12 de noviembre se realizó una socialización sobre los lineamientos del Esquema de publicación institucional y se dieron recomendaciones sobre las solicitudes y publicaciones realizadas en el Menú de Transparencia y Acceso a la información a los responsables de su actualización y publicación. Se contó con la asistencia del webmaster y del encargado en el equipo de Comunicaciones, entre otros asistentes.</t>
  </si>
  <si>
    <t>Actividad CUMPLIDA. Se verifica el listado de asistencia de la socialización realizada el 12 de noviembre.</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</si>
  <si>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</si>
  <si>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</si>
  <si>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</si>
  <si>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</si>
  <si>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Si bien el inicio de ejecución de las actividades relacionadas tienen como fecha de inicio a partir de febrero de 2025, su fecha de finalización es diciembre de la actual vigencia. En este sentido las actividades se programan para iniciar en el segundo semestre del año una vez revisadas y consolidadas la información que normativamente debe contener cada botón, de tal manera que pueda realizarse una adecuada socialización a los funcionarios y contratistas de la entidad.</t>
  </si>
  <si>
    <t>Revisado el Plan programático del PTEP y revisado el estado del botón de Transparencia y Participa, la actividad programó  para ejecutarse en el segundo semestre del año</t>
  </si>
  <si>
    <t>Inicialmente se realizó un alertamiento dirigido a las dependencias de la SDSCJ responsables de generar información y publicarla en la pagina web. Posteriormente, teniendo en cuenta los resultados del informe de seguimiento al Botón de Transparencia, realizado por la oficina de Control Interno, fueron socializados los resultados con todas las dependencias y sus respectivos enlaces para que, según las recomendaciones de la OCI, se adelantaran las acciones de mejora. En ese sentido, algunas áreas, como la financiera, actualizaron información.</t>
  </si>
  <si>
    <t>Verificado y validado respecto a la evidencia cargada en el SharePoint del PTEP II seguimiento.
Sin embargo, a la fecha la actvidad no se cumplido toda vez su que su realización se proyecta para el segundo semestre de 2025</t>
  </si>
  <si>
    <t xml:space="preserve">Durante el mes de julio, se realizó la capacitación interna “Transparencia, Acceso a la Información y Participación Ciudadana”, dirigida a servidores públicos y colaboradores de la entidad. En esta jornada se socializó el contenido y la funcionalidad del Menú de Transparencia y Acceso a la Información Pública, así como del Menú Participa, con el propósito de fortalecer el conocimiento institucional sobre las herramientas dispuestas para la ciudadanía y promover su uso como mecanismos de control social y rendición de cuentas.
Adicionalmente, en el mes de septiembre se elaboró una cartilla dirigida a la ciudadanía que recopila información sobre Transparencia, Participación Ciudadana y Rendición de Cuentas, incluyendo la descripción de los botones “Transparencia y Acceso a la Información Pública” y “Participa” disponibles en la página web institucional.
La publicación de esta cartilla está prevista para el 15 de octubre, una vez se finalicen las revisiones de contenido y diseño previstas por el equipo de la Oficina Asesora de Planeación.
Evidencias:
&gt; Presentación
&gt; Listado de asistencia
&gt; Invitación
&gt; Cartilla Ciudadana
</t>
  </si>
  <si>
    <t>Verificado y validado respecto a la evidencia cargada en el SharePoint del PTEP III seguimiento, en donde se evidencia la realización de la segunda capacitación programada.</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</si>
  <si>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</si>
  <si>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</si>
  <si>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</si>
  <si>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</si>
  <si>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</si>
  <si>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r>
      <t>A corte de 31 de marzo, la</t>
    </r>
    <r>
      <rPr>
        <b/>
        <sz val="11"/>
        <color rgb="FF000000"/>
        <rFont val="Arial"/>
        <family val="2"/>
      </rPr>
      <t xml:space="preserve"> Oficina de Análisis de Información y Estudios Estratégicos</t>
    </r>
    <r>
      <rPr>
        <sz val="11"/>
        <color rgb="FF000000"/>
        <rFont val="Arial"/>
        <family val="2"/>
      </rPr>
      <t xml:space="preserve"> realizó</t>
    </r>
    <r>
      <rPr>
        <b/>
        <sz val="11"/>
        <color rgb="FF000000"/>
        <rFont val="Arial"/>
        <family val="2"/>
      </rPr>
      <t xml:space="preserve"> tres (3) publicaciones</t>
    </r>
    <r>
      <rPr>
        <sz val="11"/>
        <color rgb="FF000000"/>
        <rFont val="Arial"/>
        <family val="2"/>
      </rPr>
      <t xml:space="preserve"> de datos abiertos en el Portal de Datos Abiertos de Bogotá. (enero, febrero y marzo), cumpliendo así la meta programada para este periodo.</t>
    </r>
  </si>
  <si>
    <t>Información revisada y evidenciada con documentos adjuntos</t>
  </si>
  <si>
    <t>A corte de 30 de junio de 2025, la Oficina de Análisis de Información y Estudios Estratégicos ha realizado seis (6) publicaciones de datos abiertos en el Portal de Datos Abiertos de Bogotá. (enero, febrero, marzo, abril, mayo y junio), cumpliendo así la meta programada para este periodo.</t>
  </si>
  <si>
    <t>A corte de 30 de septiembre de 2025, la Oficina de Análisis de Información y Estudios Estratégicos ha realizado nueve (9) publicaciones de datos abiertos en el Portal de Datos Abiertos de Bogotá. (enero, febrero, marzo, abril, mayo, junio, julio. agosto y septiembre), cumpliendo así la meta programada para este periodo.</t>
  </si>
  <si>
    <t xml:space="preserve">Verificado y validado respecto a la evidencia cargada  en el SharePoint del PTEP III trimestre seguimiento. Se indicó el enlace de publicación por mes. Sin embargo se agrega por parte de la OAP la ruta de navegación: 
Inicio/Transparencia y Acceso a la Información Pública/datos abiertos/Sección de datos abiertos/http://datosabiertos.bogota.gov.co  </t>
  </si>
  <si>
    <t>A corte de 31 de diciembre, la Oficina de Análisis de Información y Estudios Estratégicos ha realizado doce (12) publicaciones de datos abiertos en el Portal de Datos Abiertos de Bogotá. (enero a diciembre de 2025), cumpliendo así la meta programada para esta vigencia.</t>
  </si>
  <si>
    <t xml:space="preserve">Actividad CUMPLIDA. Se verifica el soporte de publicación de los datos el 29 de octubre, 27 de noviembre y 22 y 30 de diciembre cargado en el SharePoint del PTEP IV seguimiento. Ruta de navegación: 
Inicio/Transparencia y Acceso a la Información Pública/datos abiertos/Sección de datos abiertos/http://datosabiertos.bogota.gov.co  </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</si>
  <si>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</si>
  <si>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</si>
  <si>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</si>
  <si>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</si>
  <si>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</si>
  <si>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De acuerdo a la actividad definida, se tiene prevista realizar la primera jornada de sensibilización en el segundo trimestre del 2025, ya se esta realizando mesas de trabajo con la Oficina de Análisis de Información y estudios estratégicos.</t>
  </si>
  <si>
    <t>Teniendo en cuenta el componente programático del PTEP, esta actividad puede ser adelantada en el transcurso de la vigencia. Sin embargo, de acuerdo la observación del área, se hará seguimiento en el segundo trimestre del año</t>
  </si>
  <si>
    <t>De acuerdo a lo solicitado en la actividad, por parte de la Dirección de Tecnologías y Sistemas de la Información, se realizó en el mes de mayo la socialización y la charla sobre datos abiertos por medio de IDECA sobre el uso del portal de datos abiertos para toda la Entidad.</t>
  </si>
  <si>
    <t xml:space="preserve">En cumplimiento a la actvidad definida, por parte de la Dirección de Tecnologias y Sistemas de la información se realizó una charla  de datos abiertos por IDECA en el mes de noviembre  del 2025. </t>
  </si>
  <si>
    <t>Actividad CUMPLIDA. Se verifica el listado de asistencia de la jornada realizada el 11 de diciembre, el cual se encuentra cargado en el SharePoint del PTEP – IV seguimiento. No obstante, la actividad se ejecutó un mes después de la fecha programada.</t>
  </si>
  <si>
    <t>3.1.8</t>
  </si>
  <si>
    <t xml:space="preserve">Elaborar y publicar el informe de gestión anual  de la entidad, en lenguaje claro y comprensible.* </t>
  </si>
  <si>
    <t>Un (1) informe de gestión publicado en la página web de la entidad.*</t>
  </si>
  <si>
    <t>(Número de informes publicados /Total informes programados)*100</t>
  </si>
  <si>
    <t>El 25 de enero del 2025 fue publicado  el informe de gestión del 2024 de la SDSCJ en el botón transparencia, en la ruta: https://scj.gov.co/es/transparencia/planeacion-presupuesto-ingresos/informe-gestion</t>
  </si>
  <si>
    <t>Información revisada y evidenciada con documentos adjunto así como confirmada en el enlace descrito</t>
  </si>
  <si>
    <t>Teniendo en cuenta que el informe se elabora una vez al año, esta actividad ya fue cumplida en el primer trimestre del 2025 con la información correspondiente al  año 2024</t>
  </si>
  <si>
    <t xml:space="preserve">Se solicitó, mediante formato F-DE-1496, consecutivo 2, la modificación de las meta 3.1.8. Conforme al procedimiento y la justificación presentada, la OAP aprobó la modificación. De acuerdo con lo expuesto la meta se cumplió en el trimestre anterior. </t>
  </si>
  <si>
    <t>Actividad CUMPLIDA. De acuerdo con el registro, esta meta se encuentra cumplida en el primer trimestre.</t>
  </si>
  <si>
    <t>3.1.9</t>
  </si>
  <si>
    <t>Divulgar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</si>
  <si>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 **</t>
  </si>
  <si>
    <t>Subsecretaría de Gestión Institucional (Proceso de Atención y Relación con el Ciudadano)</t>
  </si>
  <si>
    <t>Número de piezas comunicativas publicadas / Numero de piezas comunicativas programadas para publicacion.</t>
  </si>
  <si>
    <t>31/12/2025**</t>
  </si>
  <si>
    <t>De acuerdo con lo planeado en el programático del PTEP  la socialización trimestralmente de los resultados del seguimiento de la gestión de las PQRSDF (Peticiones, Quejas, Reclamos, Sugerencias, Denuncias y Felicitaciones) radicadas por la Ciudadanía inicia á partir del mes de abril.</t>
  </si>
  <si>
    <t>Teniendo en cuenta el componente programático del PTEP, esta actividad inicia a partir del mes de abril por lo que en el siguiente reporte se debe evidenciar su cumplimiento</t>
  </si>
  <si>
    <t>Para el mes de mayo de 2025, la OAC publicó la primera pieza comunicativa que correspondió a la Guía para la Medición de la Calidad de las Respuestas a la Peticiones Ciudadanas, la cual contó con 15 días de duración en la Intranet de la entidad.</t>
  </si>
  <si>
    <t xml:space="preserve">Verificado y validado respecto a los registros cargados en el SharePoint del PTEP II seguimiento y la descripción del avance reportada.
</t>
  </si>
  <si>
    <t>En el presente periodo se realizó una divulgación mediante una pieza comunicativa (1 de 3 proyectadas) que muestra los resultados del seguimiento de la gestión de las PQRSDF, allí se muestra el resultado frente a la calidad y la oportunidad de la respuestas durante el primer semestre de 2025.
Dicha divulgación se realizó a partir del 1 de septiembre mediante el correo institucional, a través de la intranet y el escritorio de los Pcs de la entidad.</t>
  </si>
  <si>
    <t>Verificado y validado con base en los registros cargados en el SharePoint del PTEP III - Seguimiento y en la descripción del avance reportado. Se evidenció que la actividad fue ejecutada dentro del período objeto de seguimiento.</t>
  </si>
  <si>
    <t>Se realizaron las respectivas divulgaciones el 20 de Noviembre y 29 de Diciembre respectivamente, evidenciando la mejora en la gestión de PQRSD (Oportunidad y Calidad).
Respecto al reporte de mayo que presentó novedad en el seguimiento, se informa que fue socializado el resultado en mesa de relacionamiento realizada el 17 de diciembre.</t>
  </si>
  <si>
    <t>Actividad CUMPLIDA. Se verifica las difusiones realizadas por correo masivo el 20 de noviembre y la publicación en la intranet corte tercer trimestre, así como la socialización realizada del reporte del primer semestre, cargados en el SharePoint del PTEP – IV seguimiento.</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</si>
  <si>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</si>
  <si>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</si>
  <si>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</si>
  <si>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</si>
  <si>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</si>
  <si>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 xml:space="preserve">Se remitió memorando dando los lineamientos del manual </t>
  </si>
  <si>
    <t xml:space="preserve">Información revisada y evidenciada con documentos adjuntos </t>
  </si>
  <si>
    <t>Se remite el memorando dando lineamiento del manual y la guía de supervisión resaltando la publicación de documentos en SECOP</t>
  </si>
  <si>
    <t>No se reportan avances de cumplimiento. La actividad se encuentra en condición de rezago, ya que su ejecución estaba programada para el mes de agosto de 2025.</t>
  </si>
  <si>
    <t>Se  remite el memorando del lineamiento enviado en septiembre 19 de 2025  con radicado  3-2025-37576.
Se envió el memorando  3-2025-46955 del 24 de noviembre de 2025.</t>
  </si>
  <si>
    <t>Actividad CUMPLIDA. Se verifica los dos memorandos enviados en septimbre y noviembre, cargados en el SharePoint del PTEP – IV seguimiento.</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</si>
  <si>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</si>
  <si>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</si>
  <si>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</si>
  <si>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</si>
  <si>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 xml:space="preserve">Se realizo capacitación el 17 de marzo  para la línea de supervisión, cargue Secop , manuales </t>
  </si>
  <si>
    <t>Se realizó capacitación el día jueves 26 de junio  a supervisores y contratistas sobre las generalidades del manual y la guía de supervisión en cargue de documentos SECOP</t>
  </si>
  <si>
    <t>No se reportan avances de cumplimiento. La actividad se encuentra en tiempos de ejecución.</t>
  </si>
  <si>
    <t>Se  realizó la capacitacion en noviembre de 2025  a la Secretaría dirigida a contratistas y supervisores sobre cargue SECOP y los manuales. Se registró como evidencia de la capacitación de marzo que presentó observaciones, el informe de la capacitación y la presentación proyectada durante la jornada.</t>
  </si>
  <si>
    <t>Actividad CUMPLIDA. Se verifica e infome y presentación de la charla realizada el 17 de marzo (soporte pendiente de reportar) y la lista de asistencia del 20 de noviembre, cargados en el SharePoint del PTEP – IV seguimiento. la actividad se ejecutó un mes después de la fecha programada.</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</si>
  <si>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</si>
  <si>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</si>
  <si>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</si>
  <si>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</si>
  <si>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</si>
  <si>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Se publica en la pagina web de la SDCJ mensualmente la actualización respecto a la ejecución presupuestal para cada unidad ejecutora durante la vigencia 
Ruta: https://scj.gov.co/es/transparencia/planeacion-presupuesto-ingresos/ejecucion-presupuestal</t>
  </si>
  <si>
    <t>Se publica en la pagina web de la SDCJ mensualmente la actualización respecto a la ejecución presupuestal para cada unidad ejecutora durante la vigencia. 
Ruta: https://scj.gov.co/transparencia/planeacion-presupuesto-ingresos/ejecucion-presupuestal</t>
  </si>
  <si>
    <t>Verificado el enlace de publicación se agrega por parte de la OAP ya que se encuentra roto: 
https://scj.gov.co/transparencia/planeacion-presupuesto-ingresos/ejecucion-presupuestal
Se relaciona también la ruta de navegación:
Inicio/Transparencia y Acceso a la Información Pública/planeacion presupuesto ingresos/Ejecución presupuestal
Y se registra la evidencia en el SharePoint del PTEP III trimestre seguimiento.</t>
  </si>
  <si>
    <t>Actividad CUMPLIDA. Se verifica en el menú "Ejecución presupuestal" https://scj.gov.co/transparencia/planeacion-presupuesto-ingresos/ejecucion-presupuestal la publicación mes vencido de la información (noviembre).</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</si>
  <si>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</si>
  <si>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</si>
  <si>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</si>
  <si>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</si>
  <si>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</si>
  <si>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 xml:space="preserve">Se realizó una (1) publicación y un (1) seguimiento del PAA. Estos documentos se encuentran publicados en la página web </t>
  </si>
  <si>
    <t xml:space="preserve">Para el segundo trimestre se han realizado 1 publicación web de seguimiento al Plan Anual de Adquisiciones. Dando un acumulado de 3 publicaciones en el año. Estas publicaciones se encuentran disponibles en el siguiente enlace:  
Plan anual de adquisiciones | Secretaría Distrital de Seguridad, Convivencia y Justicia </t>
  </si>
  <si>
    <t xml:space="preserve">Para el tercer trimestre se han realizado 1 publicación web de seguimiento al Plan Anual de Adquisiciones. Dando un acumulado de 4 publicaciones en el año. Estas publicaciones se encuentran disponibles en el siguiente enlace:  
https://scj.gov.co/transparencia/contratacion/plan-anual-adquisiciones </t>
  </si>
  <si>
    <t>Verificado y validado respecto a la evidencia cargada  en el SharePoint del PTEP III trimestre seguimiento. Se agrega por parte de la OAP la ruta de navegación:
Inicio/Transparencia y Acceso a la Información Pública/planeacion presupuesto ingresos/Ejecución presupuestal
Y el enlace de consulta, ya que el aportado se encuentra roto: 
https://scj.gov.co/transparencia/planeacion-presupuesto-ingresos/ejecucion-presupuestal</t>
  </si>
  <si>
    <t xml:space="preserve">Para el Cuarto trimestre se han realizado 1 publicación web de seguimiento al Plan Anual de Adquisiciones. Dando un acumulado de 5 publicaciones en el año. Estas publicaciones se encuentran disponibles en el siguiente enlace:  
https://scj.gov.co/transparencia/contratacion/plan-anual-adquisiciones </t>
  </si>
  <si>
    <t>Actividad CUMPLIDA. Se verifica en el menú  "Plan anual de adquisiciones" la publicación del Seguimiento al PAA del tercer y cuarto trimestre 2025.</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</si>
  <si>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</si>
  <si>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</si>
  <si>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</si>
  <si>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</si>
  <si>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</si>
  <si>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Se adjunta Plan de trabajo Archivístico en el que se contempla que esta actividad se llevara acabo a partir del mes de Junio.</t>
  </si>
  <si>
    <t>Teniendo en cuenta el componente programático del PTEP, esta actividad fue programada por el área responsable para iniciar en el mes de junio por lo que en el siguiente reporte se debe evidenciar su cumplimiento</t>
  </si>
  <si>
    <t>Se adjunta plan de trabajo con corte a 30 de junio conforme al cual se realizaron 3 sesiones de trabajo para la actualización del registro o inventario de activos de información, como allí se encuentra planteado.</t>
  </si>
  <si>
    <t xml:space="preserve">Durante este periodo se recepcionó información por parte de las dependencias de acuerdo con esto se ha formalizado 4 procesos a través de actas las cuales se adjunta. </t>
  </si>
  <si>
    <t>Verificado y validado con base en la evidencia cargada en el SharePoint del PTEP III - Seguimiento Trimestral. No obstante, se recomienda especificar el porcentaje de ejecución del cronograma formulado e indicar cuántos grupos o dependencias continúan en el proceso de actualización de los activos, teniendo en cuenta que la fecha de finalización de la actividad estaba programada para septiembre, por lo que actualmente presenta rezago.</t>
  </si>
  <si>
    <t xml:space="preserve">Se realiza la publicación en el portal Datos abiertos, pagina web de la entidad del registro de activos de información e indice de información clasificada y reservada, se comunica mediante radicado  3-2025-51875.
</t>
  </si>
  <si>
    <t>Actividad CUMPLIDA. Se verifica la publicación el 23 de diciembre de los activos actualizados en la ruta: https://scj.gov.co/transparencia/datos-abiertos/registros-activos-informacion y se encuentra registrado el memorando y matriz de activos en el SharePoint del PTEP IV trimestre.</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</si>
  <si>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</si>
  <si>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</si>
  <si>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</si>
  <si>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</si>
  <si>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Se adjunta Plan de trabajo Archivístico en el que se contempla que esta actividad se llevara acabo en los meses de julio y diciembre de 2025.</t>
  </si>
  <si>
    <t>Se adjunta campaña realizada en el primer semestre de la vigencia con sus correspondientes piezas de comunicación en los meses de abril, mayo y junio</t>
  </si>
  <si>
    <t>Se adjuntan las piezas realizadas en los meses de julio, agosto, septiembre.</t>
  </si>
  <si>
    <t>Verificado y validado con base en la evidencia cargada en el SharePoint del PTEP III - Seguimiento, correspondiente a tres piezas de comunicación. Se confirma que las actividades fueron ejecutadas conforme a lo establecido.</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</si>
  <si>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</si>
  <si>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</si>
  <si>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</si>
  <si>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</si>
  <si>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Se realizaron 3 capacitaciones en las cuales se abordaron temas relacionados con los lineamientos de Gestión Documental. Se adjunta evidencia de las capacitaciones realizadas</t>
  </si>
  <si>
    <t>Meta cumplida en el primer trimestre de la actual vigencia</t>
  </si>
  <si>
    <t>De acuerdo con lo programado esta meta se cumplió en el trimestre anterior</t>
  </si>
  <si>
    <t>Se adjuntan evidencia de las capacitaciones  realizadas en los meses de julio, agosto, septiembre.</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</si>
  <si>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</si>
  <si>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</si>
  <si>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Cuarenta y cuatro (44) publicaciones en la vigencia</t>
  </si>
  <si>
    <t>(No. de piezas publicadas trimestralmente/No. de piezas programadas para publicar)*100</t>
  </si>
  <si>
    <r>
      <t xml:space="preserve">La Oficina Asesora de Comunicaciones (OAC) cumplió con esta actividad mediante la elaboración y difusión mensual de piezas comunicacionales diseñadas bajo principios de lenguaje claro, amable y cercano. Durante el primer trimestre del 2025,  </t>
    </r>
    <r>
      <rPr>
        <b/>
        <sz val="11"/>
        <color rgb="FF000000"/>
        <rFont val="Arial"/>
        <family val="2"/>
      </rPr>
      <t>se publicaron 8 piezas evidenciando el avance en la gestión de la entidad</t>
    </r>
    <r>
      <rPr>
        <sz val="11"/>
        <color rgb="FF000000"/>
        <rFont val="Arial"/>
        <family val="2"/>
      </rPr>
      <t xml:space="preserve"> en temas como: la puesta en marcha de las cámaras multisensor, la conformación de un nuevo Frente de Seguridad, nuevas cámaras para San Cristóbal, Dispositivo de la SCJ para Stereopnic con resultados y apoyo a operativos de seguridad en diferentes localidades de la ciudad. Como evidencia se carga en la carpeta habilitada el reporte de las publicaciones realizadas.</t>
    </r>
  </si>
  <si>
    <t>La Oficina Asesora de Comunicaciones (OAC) cumplió con esta actividad mediante la elaboración y difusión mensual de piezas comunicacionales diseñadas bajo principios de lenguaje claro, amable y cercano. Durante el segundo trimestre del 2025,  se publicaron 18 piezas evidenciando el avance en la gestión de la entidad en temas como: las atenciones en casa de justicia, las nuevas funcionalidades de la Línea 123, múltiples capturas en las cámaras multisensor, la reducción del crimen en diferentes localidades, entre otras. Como evidencia se carga en la carpeta habilitada el reporte de las publicaciones realizadas.</t>
  </si>
  <si>
    <t>La Oficina Asesora de Comunicaciones (OAC) cumplió con esta actividad mediante la elaboración y difusión mensual de piezas comunicacionales diseñadas bajo principios de lenguaje claro, amable y cercano. Durante el tercer trimestre del 2025,  se publicaron 14 piezas evidenciando el avance en la gestión de la entidad en temas como: las reduccion en las diferentes modalidades de hurto, la entrega de nuesvas motocicletas a la policia, recuperacion de espacios publicos, múltiples capturas con la ayuda de las cámaras multisensor, la reducción del crimen en diferentes localidades, entre otras. Como evidencia se carga en la carpeta habilitada el reporte de las publicaciones realizadas.</t>
  </si>
  <si>
    <t>Verificado y validado con base en la evidencia cargada en el SharePoint del PTEP III - Seguimiento, correspondiente a las piezas de comunicación difundidas. Se evidencia un porcentaje de ejecución superior al programado, lo cual refleja un avance significativo en la actividad.</t>
  </si>
  <si>
    <t>Actividad CUMPLIDA. Se verifica el reporte de las tres publicaciones cargados en el SharePoint del PTEP – IV seguimiento. Se confirma que la meta fue ajustada, en línea con la gestión realizada por la dependencia.</t>
  </si>
  <si>
    <t>3.1.18</t>
  </si>
  <si>
    <t>Socializar  lineamientos de accesibilidad para la publicación de documentos en el sitio web, a los lideres operativos de cada proceso.</t>
  </si>
  <si>
    <t xml:space="preserve">Dos (2) socializaciones en la vigencia </t>
  </si>
  <si>
    <r>
      <t xml:space="preserve">La Oficina Asesora de Comunicaciones (OAC) cumplió con esta actividad mediante la realización de una </t>
    </r>
    <r>
      <rPr>
        <b/>
        <sz val="11"/>
        <color rgb="FF000000"/>
        <rFont val="Arial"/>
        <family val="2"/>
      </rPr>
      <t>(1) jornada de socialización dirigida a los líderes operativos de cada proceso</t>
    </r>
    <r>
      <rPr>
        <sz val="11"/>
        <color rgb="FF000000"/>
        <rFont val="Arial"/>
        <family val="2"/>
      </rPr>
      <t>, en la que se presentaron de forma clara y práctica los lineamientos de accesibilidad exigidos para la publicación de documentos en el sitio web institucional. Esta sesión incluyó ejemplos aplicados, guías paso a paso y recomendaciones específicas para garantizar que los contenidos digitales fueran comprensibles, navegables y usables por todas las personas. Como evidencia se carga en la carpeta habilitada, el material de la socialización, el listado de asistencia arrojado por el aplicativo Teams, los correos de convocatoria a la sesión y de envío a los lideres operativos con el material.</t>
    </r>
  </si>
  <si>
    <t>No hubo programación para el trimestre, toda vez que la actividad tiene una periodicidad semestral y fue ejecutada en el primer trimestre, por lo que se encuentra la evidencia en la carpeta del mismo periodo.</t>
  </si>
  <si>
    <t>De acuerdo con lo programado por la OAC, en el primer trimestre cumplieron la meta programada para el semestre. Durante el segundo semestre del año realizaran la segunda capacitación</t>
  </si>
  <si>
    <t>De acuerdo con lo programado por la OAC, en el primer trimestre cumplieron la meta programada para el semestre. La socializacion fue realizada el 1 de octubre por lo que será reportada para el próximo seguimiento.</t>
  </si>
  <si>
    <t>Verificado el cronograma, se establece que la actividad tenía como fecha de cumplimiento el mes de agosto. Si bien esta ya fue ejecutada, su realización se dio por fuera del período correspondiente al presente corte de seguimiento, por lo cual se considera en condición de rezago.</t>
  </si>
  <si>
    <t>La Oficina Asesora de Comunicaciones (OAC) cumplió con esta actividad mediante la realización de tres (3) jornadas de socialización dirigida a los líderes operativos de cada proceso, en la que se presentaron de forma clara y práctica los lineamientos de accesibilidad exigidos para la publicación de documentos en el sitio web institucional. Esta sesión incluyó ejemplos aplicados, guías paso a paso y recomendaciones específicas para garantizar que los contenidos digitales fueran comprensibles, navegables y usables por todas las personas. Como evidencia se carga en la carpeta habilitada, el material de la socialización, el listado de asistencia arrojado por el aplicativo Teams, los correos de convocatoria a la sesión y de envío a los lideres operativos con el material.
Es así que, se da estricto cumplimiento a la meta trazada para la vigencia 2025.</t>
  </si>
  <si>
    <t>Actividad CUMPLIDA. Se verifica el listado de asistencia de la tercera charla realizada el 1 de octubre. La actividad se ejecutó posterior a la fecha programada.</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</si>
  <si>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</si>
  <si>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</si>
  <si>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</si>
  <si>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</si>
  <si>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r>
      <t xml:space="preserve">La Oficina Asesora de Comunicaciones (OAC) cumplió con esta actividad mediante la </t>
    </r>
    <r>
      <rPr>
        <b/>
        <sz val="11"/>
        <color rgb="FF000000"/>
        <rFont val="Arial"/>
        <family val="2"/>
      </rPr>
      <t>implementación de un plan de monitoreo trimestra</t>
    </r>
    <r>
      <rPr>
        <sz val="11"/>
        <color rgb="FF000000"/>
        <rFont val="Arial"/>
        <family val="2"/>
      </rPr>
      <t>l que incluyó la revisión aleatoria de documentos digitales publicados en el sitio web institucional. Para ello, se seleccionaron muestras representativas de diferentes procesos y se evaluaron aspectos clave de accesibilidad. Los hallazgos de cada monitoreo fueron sistematizados en informes que permitieron identificar avances, brechas y oportunidades de mejora, los cuales fueron compartidos con las áreas responsables para fortalecer las buenas prácticas en la publicación de contenidos accesibles y asegurar el cumplimiento de la normativa vigente en inclusión digital. Como evidencia se carga en la carpeta habilitada el informe de monitoreo aleatorio del trimestre y los correos de alertamiento a las áreas identificadas con observaciones.</t>
    </r>
  </si>
  <si>
    <t>La Oficina Asesora de Comunicaciones (OAC) cumplió con esta actividad mediante la implementación de un plan de monitoreo trimestral que incluyó la revisión aleatoria de documentos digitales publicados en el sitio web institucional. Para ello, se seleccionaron muestras representativas de diferentes procesos y se evaluaron aspectos clave de accesibilidad. Los hallazgos de cada monitoreo fueron sistematizados en informes que permitieron identificar avances, brechas y oportunidades de mejora, los cuales fueron compartidos con las áreas responsables para fortalecer las buenas prácticas en la publicación de contenidos accesibles y asegurar el cumplimiento de la normativa vigente en inclusión digital. Como evidencia se carga en la carpeta habilitada el informe de monitoreo aleatorio del trimestre y los correos de alertamiento a las áreas identificadas con observaciones.</t>
  </si>
  <si>
    <t>Verificado y validado con base en la evidencia cargada en el SharePoint del PTEP III - Seguimiento, correspondiente a los muestreos realizados. Se recomienda que, en el próximo corte de seguimiento, se indique si fueron adoptadas las recomendaciones emitidas a través de los correos de alertamiento.</t>
  </si>
  <si>
    <t>La Oficina Asesora de Comunicaciones (OAC) cumplió con esta actividad mediante la implementación del plan de monitoreo trimestral que incluyó la revisión aleatoria de documentos digitales publicados en el sitio web institucional. Para ello, se seleccionaron muestras representativas de diferentes procesos y se evaluaron aspectos clave de accesibilidad. Los hallazgos de cada monitoreo fueron sistematizados en informes que permitieron identificar avances, brechas y oportunidades de mejora, los cuales fueron compartidos con las áreas responsables para fortalecer las buenas prácticas en la publicación de contenidos accesibles y asegurar el cumplimiento de la normativa vigente en inclusión digital, en virtud de seguir fortaleciendo este proceso se realizaron mas socializaciones en el tema de las programadas, lo que permitio una mejora significativa en la accesibilidad de los documentos cargados . Como evidencia se suben en la carpeta habilitada el informe de monitoreo aleatorio del trimestre y los correos de alertamiento a las áreas identificadas con observaciones.
Es así que, se da estricto cumplimiento a la meta trazada para la vigencia 2025.</t>
  </si>
  <si>
    <t>Actividad CUMPLIDA. Se verifica los tres alertamientos de octubre, noviembre y diciembre realizados y el resultado en el informe de monitoreo aleatorio.</t>
  </si>
  <si>
    <t>3.1.20</t>
  </si>
  <si>
    <t>Realizar el monitoreo trimestral a la actualización de la información contenida en el botón de transparencia y  acceso a la información pública, de acuerdo a la Guía Matriz de cumplimiento de la Ley 1712/2014.</t>
  </si>
  <si>
    <t xml:space="preserve">Tres (3) monitoreos  realizados a través de la matriz de cumplimiento de la Ley 1712/2014 y correos de alertamientos </t>
  </si>
  <si>
    <t>(Número de monitoreos publicados/Total monitoreos programados)*100</t>
  </si>
  <si>
    <t>Durante el trimestre se efectuó un seguimiento a la matriz de transparencia el cual fue publicado en la página web institucional. Puede ser consultada en el enlace: https://scj.gov.co/sites/default/files/instrumentos_gestion_informacion/Monitoreo%20V%20Bot%C3%B3n%20de%20Transparencia%201T-2025.xlsx</t>
  </si>
  <si>
    <t>El segundo seguimiento a la matriz de transparencia se encuentra programada para realizarse durante el último mes del segundo cuatrimestre, conforme a la periodicidad fijada por el equipo de Transparencia de la OAP</t>
  </si>
  <si>
    <t>Conforme los programado el segundo seguimiento se realiza en el mes de agosto de 2025</t>
  </si>
  <si>
    <t>En el mes de agosto y de acuerdo con el Esquema de publicación de la entidad, se realizaron 3 alertas frente a la información publicada en la página web.
Evidencias:
&gt; Alertamiento Talento Humano
&gt; Alertamiento Financiera
&gt; Alertamiento Comunicaciones</t>
  </si>
  <si>
    <t>Verificado y validado con base en la evidencia cargada en el SharePoint del PTEP III - Seguimiento.</t>
  </si>
  <si>
    <t>Actividad CUMPLIDA. De acuerdo con el registro, esta meta se cumplió en el tercer trimestre.</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</si>
  <si>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</si>
  <si>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</si>
  <si>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</si>
  <si>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</si>
  <si>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De acuerdo a la actividad definida, se tiene prevista realizar la actividad de seguimiento en el mes de mayo de 2025.</t>
  </si>
  <si>
    <t>Teniendo en cuenta el componente programático del PTEP, esta actividad está programada por el área responsable para realizarse en el mes de mayo por lo que en el siguiente reporte se debe evidenciar su cumplimiento</t>
  </si>
  <si>
    <t>"Durante el segundo trimestre de 2025, se elaboró el “Informe de Seguimiento al cumplimiento de la Ley 1712 de 2014 y de la Resolución 1519 de 2020 anexo 1 y 2 vigencia 2025”, el cual fue comunicado al Despacho, con copia a la Oficina Asesora de Planeación (OAP), el 22 de mayo de 2025, mediante el memorando No. 3-2025-19899.  
Adicionalmente, el informe fue publicado en la página web de la entidad, en la siguiente ruta: Transparencia y Acceso a la Información Pública → Planeación, presupuesto e informes → Informes de la Oficina de Control Interno → Informes de Ley y/o Seguimiento → 2025 → Seguimiento Ley 1712 de 2024.
Enlace directo al documento:
https://scj.gov.co/sites/default/files/control/InfSegimientoLey1712-2025.pdf"</t>
  </si>
  <si>
    <t>Actividad CUMPLIDA. De acuerdo con el registro, esta meta se cumplió en el segundo trimestre.</t>
  </si>
  <si>
    <t>3.2 INTEGRIDAD PÚBLICA Y CULTURA DE LA LEGALIDAD</t>
  </si>
  <si>
    <t>3.2.1</t>
  </si>
  <si>
    <t>Socializar el Plan de Cultura de Integridad de la vigencia 2025</t>
  </si>
  <si>
    <t>Una (1) socialización realizada</t>
  </si>
  <si>
    <t>Dirección de Gestión Humana</t>
  </si>
  <si>
    <t>De acuerdo a la actividad definida, se tiene prevista realizar la socialización en el mes de abril de 2025.</t>
  </si>
  <si>
    <t>Teniendo en cuenta el componente programático del PTEP, esta actividad está programada por el área responsable para realizarse en el mes de abril por lo que en el siguiente reporte se debe evidenciar su cumplimiento</t>
  </si>
  <si>
    <t>Abril:
1. Se realiza 1° sesión del grupo de gestores de integridad el 28 de abril de 2025 con el objetivo de presentar plan de trabajo del grupo de gestores de integridad de la vigencia y socialización del  plan cultura de integridad, esta misma acción se llevo a cabo el 30 de abril con los miembros de la mesa técnica de integridad</t>
  </si>
  <si>
    <t>NA</t>
  </si>
  <si>
    <t>3.2.2</t>
  </si>
  <si>
    <t>Realizar campañas trimestrales sobre conflicto de Intereses</t>
  </si>
  <si>
    <t>Una (1) campaña trimestral</t>
  </si>
  <si>
    <r>
      <rPr>
        <b/>
        <sz val="11"/>
        <color rgb="FF000000"/>
        <rFont val="Arial"/>
        <family val="2"/>
      </rPr>
      <t xml:space="preserve">Enero:
</t>
    </r>
    <r>
      <rPr>
        <sz val="11"/>
        <color rgb="FF000000"/>
        <rFont val="Arial"/>
        <family val="2"/>
      </rPr>
      <t>En sinergia con la Oficina Asesora de Comunicaciones se realiza publicación en correos masivos sobre canales de denuncia por posibles actos de corrupción.</t>
    </r>
    <r>
      <rPr>
        <b/>
        <sz val="11"/>
        <color rgb="FF000000"/>
        <rFont val="Arial"/>
        <family val="2"/>
      </rPr>
      <t xml:space="preserve"> 
Marzo:
</t>
    </r>
    <r>
      <rPr>
        <sz val="11"/>
        <color rgb="FF000000"/>
        <rFont val="Arial"/>
        <family val="2"/>
      </rPr>
      <t xml:space="preserve">La Dirección de Gestión Humana realiza actualización del documento: F-GH-886 Declaración de Conflicto de Interés, para convocar en el mes de abril a los miembros de la Mesa Técnica de Integridad </t>
    </r>
  </si>
  <si>
    <t xml:space="preserve">Abril: 
1. Se envía correo a los miembros de la Mesa Técnica de Integridad con el documento  F-GH-886 Declaración de Conflicto de Interés, para su revisión y sugerencias sobres los ajustes realizados, para posterior convocatoria de aprobación. 
2. Se realiza la 1° sesión de la Mesa Técnica de Integridad el 30 de abril en la cual se presenta el plan de trabajo del grupo de gestores de integridad y se realizan los ajustes del documento PD-GH-019 Declaración de Conflicto de Interés
Mayo:
1. Se realiza el ajuste del documento PD-GH-19: Declaración de Conflicto de Intereses en el Ejercicio del Servicio Público 
2. Se reciben las propuestas de actividades de la vigencia por parte de los subgrupos del grupo de gestores de integridad. 
Junio:
1. Se realizó la actualización  PD-GH-19: Declaración de Conflicto de Intereses en el Ejercicio del Servicio Público,
2. Se publica pieza grafica de sinergia distrital de declaración de bienes y rentas y conflicto de intereses.
3. El equipo de registro emite un borrador de documento sobre la ley 2013 de personas expuestas políticamente </t>
  </si>
  <si>
    <r>
      <rPr>
        <b/>
        <sz val="11"/>
        <color rgb="FF000000"/>
        <rFont val="Arial"/>
        <family val="2"/>
      </rPr>
      <t xml:space="preserve">Julio: 
</t>
    </r>
    <r>
      <rPr>
        <sz val="11"/>
        <color rgb="FF000000"/>
        <rFont val="Arial"/>
        <family val="2"/>
      </rPr>
      <t xml:space="preserve">1. Se publica en intranet -repositorio y en correo masivo la versión 5 del documento PD-GH 19 Declaración de Conlficto de Intereses en el Ejercicio del Servicio Público.
2. Se realiza y publica pieza comunicativa sobre: ¿qué es un conflicto de intereses?.
3. Se publica la sinergia con la Oficina Asesora de Comunicaciones sobre canales de denuncia en posibles casos de corrupción
</t>
    </r>
    <r>
      <rPr>
        <b/>
        <sz val="11"/>
        <color rgb="FF000000"/>
        <rFont val="Arial"/>
        <family val="2"/>
      </rPr>
      <t xml:space="preserve">Agosto:
</t>
    </r>
    <r>
      <rPr>
        <sz val="11"/>
        <color rgb="FF000000"/>
        <rFont val="Arial"/>
        <family val="2"/>
      </rPr>
      <t xml:space="preserve">1. el 28 de agosto de forma masiva se realiza un en vivo sobre el documento PD-GH 19: Declaración Conflicto de Intereses, forma de declarar en el aplicativo SIDEAP 
</t>
    </r>
    <r>
      <rPr>
        <b/>
        <sz val="11"/>
        <color rgb="FF000000"/>
        <rFont val="Arial"/>
        <family val="2"/>
      </rPr>
      <t xml:space="preserve">Septiembre
</t>
    </r>
    <r>
      <rPr>
        <sz val="11"/>
        <color rgb="FF000000"/>
        <rFont val="Arial"/>
        <family val="2"/>
      </rPr>
      <t xml:space="preserve">1. Se publica pieza comunicativa sobre tipos de conficto de interes.
2. En sinergia con la OAC se publica pieza grafica sobre canales de denuncia </t>
    </r>
  </si>
  <si>
    <r>
      <rPr>
        <b/>
        <sz val="11"/>
        <color rgb="FF000000"/>
        <rFont val="Calibri"/>
        <family val="2"/>
        <scheme val="minor"/>
      </rPr>
      <t>Diciembre:</t>
    </r>
    <r>
      <rPr>
        <sz val="11"/>
        <color rgb="FF000000"/>
        <rFont val="Calibri"/>
        <family val="2"/>
        <scheme val="minor"/>
      </rPr>
      <t xml:space="preserve">
1. Se realiza publicación de la pieza comunicativa de la circular 019 de 2021: antisoborno y antifraude
2. Se realiza publicación de la pieza comunicativa de: ¿cómo declarar un conflicto de intereses?
</t>
    </r>
  </si>
  <si>
    <t>Actividad CUMPLIDA. Se verifica la difusión de dos piezas de comunicación relacionadas con la Gestión de conflictos de interés.</t>
  </si>
  <si>
    <t>3.2.3</t>
  </si>
  <si>
    <t xml:space="preserve">Realizar campañas trimestrales sobre codigo de integridad </t>
  </si>
  <si>
    <r>
      <rPr>
        <b/>
        <sz val="11"/>
        <color rgb="FF000000"/>
        <rFont val="Arial"/>
        <family val="2"/>
      </rPr>
      <t xml:space="preserve">Para el primer trimestre 2025 se realizan las siguientes acciones:
Enero:
</t>
    </r>
    <r>
      <rPr>
        <sz val="11"/>
        <color rgb="FF000000"/>
        <rFont val="Arial"/>
        <family val="2"/>
      </rPr>
      <t xml:space="preserve">1. Se realiza convocatoria para la vigencia 2025 del grupo de gestores de integridad de la entidad. 
2. Se envía correo para confirmación o desistimiento de los miembros activos del grupo de gestores de integridad. 
3. Se publican resultados del test de percepción de integridad de la vigencia 2024.
</t>
    </r>
    <r>
      <rPr>
        <b/>
        <sz val="11"/>
        <color rgb="FF000000"/>
        <rFont val="Arial"/>
        <family val="2"/>
      </rPr>
      <t xml:space="preserve">Marzo
</t>
    </r>
    <r>
      <rPr>
        <sz val="11"/>
        <color rgb="FF000000"/>
        <rFont val="Arial"/>
        <family val="2"/>
      </rPr>
      <t>1. Se realizan las acciones de: 
*confirmación del grupo por parte de superiores jerárquicos de los servidores y servidoras postulados para hacer parte del grupo de gestores de integridad.
*elaboración por parte del grupo jurídico de la Dirección de Gestión Humana  de la resolución de reconocimiento del grupo de gestores de integridad de la vigencia 2025.
*Confirmación a los miembros antiguos y nuevos del reconocimiento del grupo de gestores de integridad de la vigencia 2025</t>
    </r>
  </si>
  <si>
    <r>
      <rPr>
        <b/>
        <sz val="11"/>
        <color rgb="FF000000"/>
        <rFont val="Arial"/>
        <family val="2"/>
      </rPr>
      <t>Abril</t>
    </r>
    <r>
      <rPr>
        <sz val="11"/>
        <color rgb="FF000000"/>
        <rFont val="Arial"/>
        <family val="2"/>
      </rPr>
      <t xml:space="preserve">:
1. Se realiza 1° sesión del grupo de gestores de integridad el 28 de abril de 2025 con el objetivo de presentar plan de trabajo del grupo de gestores de integridad de la vigencia, plan cultura de integridad.
2. Se remite información a la Alcaldía sobre la resolución 0033 del 27 de marzo de 2025 por medio de la cual se reconoce al grupo de gestores de integridad de la vigencia y se diligencia y carga el formato con los datos de los servidores y servidoras integrantes del grupo. 
</t>
    </r>
    <r>
      <rPr>
        <b/>
        <sz val="11"/>
        <color rgb="FF000000"/>
        <rFont val="Arial"/>
        <family val="2"/>
      </rPr>
      <t>Mayo</t>
    </r>
    <r>
      <rPr>
        <sz val="11"/>
        <color rgb="FF000000"/>
        <rFont val="Arial"/>
        <family val="2"/>
      </rPr>
      <t xml:space="preserve">:
1. Se realiza publicación de pieza grafica correspondiente al valor del respeto en canales como banner en intranet , pantallas y mailing. 
2. Se reciben las propuestas de actividades de la vigencia por parte de los subgrupos del grupo de gestores de integridad.
</t>
    </r>
    <r>
      <rPr>
        <b/>
        <sz val="11"/>
        <color rgb="FF000000"/>
        <rFont val="Arial"/>
        <family val="2"/>
      </rPr>
      <t>Junio</t>
    </r>
    <r>
      <rPr>
        <sz val="11"/>
        <color rgb="FF000000"/>
        <rFont val="Arial"/>
        <family val="2"/>
      </rPr>
      <t xml:space="preserve">:
1. Se publica pieza grafica de valor de la honestidad
2. Se actualiza y publica plan de cultura de integridad de la vigencia 2025
3. Se reciben evidencias de los equipos por centro de trabajo del grupo de gestores de integridad sobre la implementación de su plan de trabajo: nivel central piso 6 y cárcel distrital
3. Con el apoyo de la Veeduría Distrital y en el marco del módulo de bienestar se realiza la charla del día del servidor público y los valores del código de integridad del 27 de junio. </t>
    </r>
  </si>
  <si>
    <r>
      <rPr>
        <b/>
        <sz val="11"/>
        <color rgb="FF000000"/>
        <rFont val="Arial"/>
        <family val="2"/>
      </rPr>
      <t>Julio</t>
    </r>
    <r>
      <rPr>
        <sz val="11"/>
        <color rgb="FF000000"/>
        <rFont val="Arial"/>
        <family val="2"/>
      </rPr>
      <t xml:space="preserve">: 
1. Se publica en intranet pieza grafica de encuesta de la actividad tienda de valores-caja de dulces.
2. Se envía correo al grupo de gestores de integridad para ratificar compromisos sobre la ejecución del plan de trabajo de la vigencia 2025 y su proceso de formación y capacitación como gestores de integridad
3. Se convoca y realiza 2° sesión-extraordianria del grupo de gestores de integridad el 30 de julio para lo cual se envian correos de convocatoria al mismo grupo y correo de solitud de permiso a los jefes inmediatos
4. Se realiza publicación del valor de la diligencia
</t>
    </r>
    <r>
      <rPr>
        <b/>
        <sz val="11"/>
        <color rgb="FF000000"/>
        <rFont val="Arial"/>
        <family val="2"/>
      </rPr>
      <t>Septiembre</t>
    </r>
    <r>
      <rPr>
        <sz val="11"/>
        <color rgb="FF000000"/>
        <rFont val="Arial"/>
        <family val="2"/>
      </rPr>
      <t xml:space="preserve">:
1. Se realiza publicación en sinergia con la OAC sobre la campaña de equidad laboral, la cual cuenta con un eje estrategico de integridad; en dicha publicación realizada en banner de intranet se hace alusión a los 5 valores del código de integridad. 
2. Se realiza publicación del valor de la justicia en medios masivos.
3. Se evidiencia la ejecución del plan de trabajo del grupo de gestores de integridad en centros de trabajo. </t>
    </r>
  </si>
  <si>
    <r>
      <rPr>
        <b/>
        <sz val="11"/>
        <color rgb="FF000000"/>
        <rFont val="Calibri"/>
        <family val="2"/>
        <scheme val="minor"/>
      </rPr>
      <t xml:space="preserve">Diciembre: 
</t>
    </r>
    <r>
      <rPr>
        <sz val="11"/>
        <color rgb="FF000000"/>
        <rFont val="Calibri"/>
        <family val="2"/>
        <scheme val="minor"/>
      </rPr>
      <t xml:space="preserve">
1. Se realiza publicación del valor del código de integridad: compromiso
</t>
    </r>
  </si>
  <si>
    <t>Actividad CUMPLIDA. Se verifica la difusión del valor del Código de integridad el 23 de diciembre por correo masivo.</t>
  </si>
  <si>
    <t>3.2.4</t>
  </si>
  <si>
    <t>Evaluar la estrategia para la promoción del código de integridad y sus principios institucionales de 2025.</t>
  </si>
  <si>
    <t>Un (1) informe realizado</t>
  </si>
  <si>
    <t>Según el componente programático esta actividad se encuentra prevista para llevarse a cabo en el transcurso del segundo semestre de 2025.</t>
  </si>
  <si>
    <t>Teniendo en cuenta el componente programático del PTEP, esta actividad está programada por el área responsable para realizarse en el segundo semestre del año por lo que en los siguientes reportes se debe evidenciar su cumplimiento</t>
  </si>
  <si>
    <t>Durante el tercer trimestre de 2025, se elaboró el “Informe de seguimiento a la promoción del código de integridad y principios institucionales -2025”, el cual fue comunicado al Despacho, con copia a la Dirección de Gestión Humana, el 30 de julio de 2025, mediante el memorando No. 3-2025-29672.
Adicionalmente, el informe fue publicado en la página web de la entidad, en la siguiente ruta:
Transparencia y Acceso a la Información Pública → Planeación, presupuesto e informes → Informes de la Oficina de Control Interno → Informes de Ley y/o Seguimiento → Seguimientos estrategias código de integridad → 2025.
Enlace directo al documento:
https://scj.gov.co/sites/default/files/2025-07/InformeSeguimientoCumplimientoEstrategiaC%C3%B3digoIntegridadPrincipiosInstitucionales.pdf</t>
  </si>
  <si>
    <t>Actividad CUMPLIDA. De acuerdo con el registro, la meta fue cumplida durante el tercer trimestre. En consecuencia, se realizó el ajuste del cronograma, considerando la verificación de versiones anteriores del PTEP y la recomendación de la OCI relacionada con la corrección de la fecha, omitiendo lo inicialmente programado para octubre. Lo anterior se encuentra alineado con la meta formulada desde el inicio, la cual contemplaba la elaboración de un solo informe en la vigencia.</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</si>
  <si>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</si>
  <si>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</si>
  <si>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</si>
  <si>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</si>
  <si>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</si>
  <si>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</si>
  <si>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Respecto a esta actividad, la OAP ha tenido una reunión con el encargado de Relacionamiento con el Ciudadano en la que se adelantaron inicialmente de inducción frente a la actividad y como abordar la caracterización de ciudadanos y usuarios. Este tema fue incluido en la mesa de relacionamiento que se citó para el día 31 de marzo pero que no fue posible realizarse por falta de quórum. La nueva reunión se programó para el 14 de abril, 2:30 horas de la tarde</t>
  </si>
  <si>
    <t>Frente a esta actividad, hasta el momento ha sido objeto de revisión de la metodología para el inicio de la caracterización de usuarios. En la Mesa Técnica de Relacionamiento con el Ciudadano se considero el tema para su revisión en conjunto</t>
  </si>
  <si>
    <t>Esta actividad se encuentra programada para ser ejecutada durante el mes de julio de 2025, es decir, su avance será reportado para el tercer trimestre del año.</t>
  </si>
  <si>
    <t>De acuerdo con el cronograma establecido, esta meta se programa para ejecutar en julio, por lo que su avance se evidenciará en el reporte del tercer trimestre del año.</t>
  </si>
  <si>
    <t>En el mes de julio se realizó la consolidación y publicación del documento de Caracterización de las ciudadanías. El documento se encuentra publicado en el siguiente link: https://scj.gov.co/transparencia/participa/participacion-diagnostico
Evidencias:
&gt; Documento caracterización
&gt; Aprobación Servicio Ciudadano
&gt; Aprobación Jefe OAP</t>
  </si>
  <si>
    <t>Verificado y validado con base en la evidencia cargada en el SharePoint del PTEP III - Seguimiento, 
Se indica la ruta de navegación:
Inicio/Transparencia y Acceso a la Información Pública/Participa/Participación para el diagnóstico de necesidades e identificación de problemas</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</si>
  <si>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</si>
  <si>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</si>
  <si>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</si>
  <si>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</si>
  <si>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La estrategia de Rendición de Cuentas fue elaborada de manera participativa, aprobada y socializada a través de la página web institucional. Esta estrategia es base para el actual proceso de rendición de cuentas que adelanta la SDSCJ en cumplimiento de las normas aplicables y de la circular expedida por la Veeduría Distrital.</t>
  </si>
  <si>
    <t>De acuerdo con lo programado, la Meta fue cumplida y reportada en el primer trimestre de la actual vigencia</t>
  </si>
  <si>
    <t>Actividad CUMPLIDA. De acuerdo con el registro, esta meta se cumplió en el primer trimestre.</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</si>
  <si>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</si>
  <si>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</si>
  <si>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</si>
  <si>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La estrategia de Participación Ciudadana fue elaborada, aprobada y socializada a través de la página web institucional. Esta estrategia contiene una serie de estrategias que buscan que la SDSCJ fortalezca su modelo de transparencia y relacionamiento con el ciudadano a través de acciones participativas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</si>
  <si>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</si>
  <si>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</si>
  <si>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</si>
  <si>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</si>
  <si>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1/08/2025**</t>
  </si>
  <si>
    <t>30/09/2025**</t>
  </si>
  <si>
    <t>Durante el primer trimestre del año se realizó una capacitación dirigida a usuarios internos los cuales hacen parte directa del proceso de rendición de cuentas. Esta capacitación se encuentra documentada y evidenciada</t>
  </si>
  <si>
    <t xml:space="preserve">Para el mes de junio se realizó encuesta de conocimientos tanto a las ciudadanías como a servidores públicos de la SDSCJ respecto a temas de Participación, Rendición de Cuentas y Transparencia para generar un cronograma de socializaciones y capacitaciones. La capacitación se realiza en el mes de julio </t>
  </si>
  <si>
    <t xml:space="preserve">Durante el mes de julio, se realizó la capacitación interna “Transparencia, Acceso a la Información y Participación Ciudadana”, dirigida a servidores y colaboradores de la entidad. En esta jornada se socializó el contenido y la funcionalidad del Menú de Transparencia y Acceso a la Información Pública, así como del Menú Participa, con el propósito de fortalecer el conocimiento institucional sobre las herramientas dispuestas para la ciudadanía y promover su uso como mecanismos de control social y rendición de cuentas.
El 13 de agosto, se realizó la capacitación interna en Rendición de cuentas dirigida a servidores y colaboradores de la entidad.
Adicionalmente, en el mes de septiembre se elaboró una cartilla dirigida a la ciudadanía que recopila información sobre Transparencia, Participación Ciudadana y Rendición de Cuentas, incluyendo la descripción de los botones “Transparencia y Acceso a la Información Pública” y “Participa” disponibles en la página web institucional.
La publicación de esta cartilla está prevista para el 15 de octubre, una vez se finalicen las revisiones de contenido y diseño previstas por el equipo de la Oficina Asesora de Planeación.
Evidencias:
&gt; Presentación
&gt; Listado de asistencia
&gt; Invitación
&gt; Cartilla Ciudadana
</t>
  </si>
  <si>
    <t>3.3.5</t>
  </si>
  <si>
    <t>Convocar oportunamente a la ciudadanía, grupos de valor e interés  a participación en los espacios de diálogos ciudadanos y audienciencia de rendición de cuentas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</si>
  <si>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</si>
  <si>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</si>
  <si>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</si>
  <si>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r>
      <rPr>
        <b/>
        <sz val="11"/>
        <color rgb="FF000000"/>
        <rFont val="Arial"/>
        <family val="2"/>
      </rPr>
      <t xml:space="preserve">Subsecretaría de Seguridad y Convivencia: 
</t>
    </r>
    <r>
      <rPr>
        <sz val="11"/>
        <color rgb="FF000000"/>
        <rFont val="Arial"/>
        <family val="2"/>
      </rPr>
      <t>El diálogo Ciudadano correspondiente a la Subsecretaría, se llevará a cabo el 29 de abril de 2025.</t>
    </r>
  </si>
  <si>
    <t>De acuerdo con la información suministrada por la Subsecretaria de Seguridad y Convivencia, el dialogo ciudadano se encuentra programado para finales del mes de abril de 2025 por lo que en el próximo reporte será  informado conforme su desarrollo</t>
  </si>
  <si>
    <t>Subsecretaría de Seguridad y Convivencia:
Se realiza convocatoria oportuna a través de la página web de la entidad, para la asistencia al diálogo ciudadano "Distritos Seguros: juntos contribuyendo a mejorar las condiciones de seguridad en nuestra ciudad”, el cual se llevó a cabo el 22 de mayo de 2025 a las 9:00 am.
*Evidencia: Convocatoria publicada en la página web de la SDSCJ.</t>
  </si>
  <si>
    <t xml:space="preserve">Subsecretaría de Seguridad y Convivencia:
1, Se realiza convocatoria para el diálogo ciudadano "Convivencia sobre ruedas", llevado a cabo el 29 de julio a las 5:30 pm, por parte de la Dirección de Prevención y Cultura Ciudadana
2, Se realiza convocatoria para el diálogo ciudadano "Todos unidos contra la extorsión", llevado a cabo el 22 de agosto a las 8:00 am, por parte de la Dirección de Seguridad 
Evidencia:
Se adjuntan las imágenes de las convocatorias realizadas para cada uno de los diálogos ciudadanos.
</t>
  </si>
  <si>
    <t>Verificado y validado con base en la evidencia cargada en el SharePoint del PTEP III - Seguimiento, De acuerdo con el registro, esta meta se reportó como cumplida en el segundo trimestre.</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</si>
  <si>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</si>
  <si>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</si>
  <si>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</si>
  <si>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</si>
  <si>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La OAP se encuentra realizado el acompañamiento permanente a la RdC 2024 que tendrá su audiencia pública el próximo 24 de abril desde las 2:30 p.m.
En este sentido el equipo de la OAP a dirigido y liderado todo el proceso previo, recopilando y consolidando información, y liderando el componente logístico para la realización del evento</t>
  </si>
  <si>
    <t>La OAP realizó el acompañamiento permanente a la RdC 2024 audiencia pública que se llevó a cabo el día 29 de abril desde las 8:30 a.m.
El equipo de la OAP dirigió y lideró todo el proceso previo, recopilando y consolidando información, y lideró el componente logístico para la realización del evento. 
Se generó el informe de la audiencia pública documentandolo conforme las etapas del evento y se publicón en la página web institucional.</t>
  </si>
  <si>
    <t>3.3.7</t>
  </si>
  <si>
    <t>Publicar piezas con información sobre servicios de la entidad con lenguaje claro y compresible.****</t>
  </si>
  <si>
    <t xml:space="preserve"> Treinta y uno (31) publicaciones en la vigencia</t>
  </si>
  <si>
    <t>(No. de piezas realizadas/ No. de piezas programadas)*100</t>
  </si>
  <si>
    <r>
      <rPr>
        <sz val="11"/>
        <color rgb="FF000000"/>
        <rFont val="Arial"/>
        <family val="2"/>
      </rPr>
      <t>La Oficina Asesora de Comunicaciones (OAC) logró cumplir con esta actividad mediante la publicación constante de piezas comunicacionales diseñadas bajo principios de lenguaje claro y comprensible. Durante el primer trimestre del 2025,</t>
    </r>
    <r>
      <rPr>
        <b/>
        <sz val="11"/>
        <color rgb="FF000000"/>
        <rFont val="Arial"/>
        <family val="2"/>
      </rPr>
      <t xml:space="preserve"> se publicaron siete (7) piezas con información sobre servicios de la entidad</t>
    </r>
    <r>
      <rPr>
        <sz val="11"/>
        <color rgb="FF000000"/>
        <rFont val="Arial"/>
        <family val="2"/>
      </rPr>
      <t xml:space="preserve"> tales como: la Asistencia Integral a la Denuncia (AIDE), pagos de comparendos contrarios a la convivencia a través del botón PSE de la plataforma LICO, la Línea 123, Casa Libertad, entre otros. Como evidencia se carga en la carpeta habilitada el reporte de las publicaciones</t>
    </r>
  </si>
  <si>
    <t>La Oficina Asesora de Comunicaciones (OAC) logró cumplir con esta actividad mediante la publicación constante de piezas comunicacionales diseñadas bajo principios de lenguaje claro y comprensible. Durante el primer trimestre del 2025, se publicaron once (11) piezas con información sobre servicios de la entidad tales como: la Asistencia Integral a la Denuncia (AIDE), pagos de comparendos contrarios a la convivencia a través del botón PSE de la plataforma LICO, la Línea 123, Casa Libertad, entre otros. Como evidencia se carga en la carpeta habilitada el reporte de las publicaciones</t>
  </si>
  <si>
    <t>La Oficina Asesora de Comunicaciones (OAC) logró cumplir con esta actividad mediante la publicación constante de piezas comunicacionales diseñadas bajo principios de lenguaje claro y comprensible. Durante el primer trimestre del 2025, se publicaron diez(10) piezas con información sobre servicios de la entidad tales como: la Asistencia Integral a la Denuncia (AIDE), promotores locales, el servicio para jóvenes relacionados con delitos, de reintegro familiar, casas de justicia, entre otros. Como evidencia se carga en la carpeta habilitada el reporte de las publicaciones</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</si>
  <si>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</si>
  <si>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</si>
  <si>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</si>
  <si>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</si>
  <si>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r>
      <t xml:space="preserve">La Oficina Asesora de Comunicaciones (OAC) cumplió con esta actividad al incluir en todos los videos publicados en la pagina web de la entidad Lenguaje de Señas Colombianas. Para ello, coordinó con intérpretes certificados en LSC y utilizó herramientas de edición que permitieron integrar subtitulación precisa, garantizando que la información fuera accesible para personas con discapacidad auditiva, así como para quienes visualizan los contenidos sin sonido desde dispositivos móviles o espacios públicos. </t>
    </r>
    <r>
      <rPr>
        <b/>
        <sz val="11"/>
        <color rgb="FF000000"/>
        <rFont val="Arial"/>
        <family val="2"/>
      </rPr>
      <t>Durante el trimestre se publicaron 13 videos.</t>
    </r>
    <r>
      <rPr>
        <sz val="11"/>
        <color rgb="FF000000"/>
        <rFont val="Arial"/>
        <family val="2"/>
      </rPr>
      <t xml:space="preserve"> Como evidencia se carga en la carpeta habilitada el informe de los videos publicados.</t>
    </r>
  </si>
  <si>
    <t>Verificado y validado r.especto a la evidencia cargada en el SharePoint del PTEP II seguimiento.
Frente al reporte realizado por la Oficina Asesora de Comunicación se planteó la realización de una reunióncon esta dependencia donde se verificque el alcance de meta puesto que ésta presenta una sobre ejecución que impacta el resultado de la evaluación. La reunión, aunque sin una fecha aún definida se estima programada para la primer semana del mes de agosto</t>
  </si>
  <si>
    <t>La Oficina Asesora de Comunicaciones (OAC) cumplió con esta actividad al incluir en todos los videos publicados en la página web de la entidad Lenguaje de Señas Colombianas. Para ello, coordinó con intérpretes certificados en LSC y utilizó herramientas de edición que permitieron integrar subtitulación precisa, garantizando que la información fuera accesible para personas con discapacidad auditiva, así como para quienes visualizan los contenidos sin sonido desde dispositivos móviles o espacios públicos. Durante el trimestre se publicaron 12 videos. Como evidencia se carga en la carpeta habilitada el informe de los videos publicados.</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</si>
  <si>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</si>
  <si>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</si>
  <si>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</si>
  <si>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</si>
  <si>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</si>
  <si>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r>
      <rPr>
        <b/>
        <sz val="11"/>
        <color rgb="FF000000"/>
        <rFont val="Arial"/>
        <family val="2"/>
      </rPr>
      <t>Subsecretaría de Seguridad y Convivencia:</t>
    </r>
    <r>
      <rPr>
        <sz val="11"/>
        <color rgb="FF000000"/>
        <rFont val="Arial"/>
        <family val="2"/>
      </rPr>
      <t xml:space="preserve"> 
El diálogo Ciudadano correspondiente a la Subsecretaría, se llevará a cabo el 29 de abril de 2025.
</t>
    </r>
    <r>
      <rPr>
        <b/>
        <sz val="11"/>
        <color rgb="FF000000"/>
        <rFont val="Arial"/>
        <family val="2"/>
      </rPr>
      <t xml:space="preserve">Dirección de Gestión Humana:
</t>
    </r>
    <r>
      <rPr>
        <sz val="11"/>
        <color rgb="FF000000"/>
        <rFont val="Arial"/>
        <family val="2"/>
      </rPr>
      <t xml:space="preserve">Para el primer trimestre de 2025, no se reporta información toda vez que esta actividad de encuentra programada para el mes de noviembre </t>
    </r>
    <r>
      <rPr>
        <sz val="11"/>
        <color theme="1"/>
        <rFont val="Arial"/>
        <family val="2"/>
      </rPr>
      <t xml:space="preserve">
</t>
    </r>
    <r>
      <rPr>
        <b/>
        <sz val="11"/>
        <color theme="1"/>
        <rFont val="Arial"/>
        <family val="2"/>
      </rPr>
      <t>Oficina de Planeación:</t>
    </r>
    <r>
      <rPr>
        <sz val="11"/>
        <color theme="1"/>
        <rFont val="Arial"/>
        <family val="2"/>
      </rPr>
      <t xml:space="preserve"> Los reportes trimestrales de seguimiento al Plan de Participación Ciudadana se realiza luego de finalizar el mes de abril toda vez que el Plan fue aprobado en marzo de 2025.</t>
    </r>
  </si>
  <si>
    <t>De acuerdo con la información suministrada por las áreas, esta actividad se encuentra programada para los meses de abril y noviembre; mientras que los reportes trimestrales iniciaran en una vez finalice el mes de abril de 2025 por lo que en el próximo reporte será  informado conforme su desarrollo</t>
  </si>
  <si>
    <t>Con memorando número 3-2025-24880, de fecha 27/06/2025, se solicitó a los responsables de las metas asignadas en el Plan de Participación Ciudadana remitir los avances correspondientes al segundo trimeste de 2025. Así mismo se requirio evidenciar la ejecución de las metas a su cargo subiendo los soportes en el respectivo enlace. Se estableció como plazo máximo de reporte el 08 de julio de 2025.</t>
  </si>
  <si>
    <t>El Memornado de solicitud se encuentra cargado en el SharePoint del PTEP, II seguimiento. Adicionalmente se verifican los resportes de los responsables de metas a cumplir en el respectivo periodo.</t>
  </si>
  <si>
    <t>Con memorando número 3-2025-37593, de fecha 19/09/2025, se solicitó a los responsables de las metas asignadas en el Plan de Participación Ciudadana remitir los avances correspondientes al tercer trimeste de 2025. Se estableció como plazo máximo de reporte el 06 de octubre de 2025.</t>
  </si>
  <si>
    <t>Verificado y validado con base en la evidencia cargada en el SharePoint del PTEP III - Seguimiento. Adicionalmente se verifican los reportes de los responsables de metas a cumplir en el respectivo periodo.</t>
  </si>
  <si>
    <t>3.3.10</t>
  </si>
  <si>
    <t>Realizar monitoreo trimestral al avance en la ejecución de las actividades programadas en la estrategia de participación 2025</t>
  </si>
  <si>
    <t>Tres (3) monitoreos realizados y publicados</t>
  </si>
  <si>
    <t>03//04/2025</t>
  </si>
  <si>
    <t>Los reportes trimestrales de seguimiento al Plan de Participación Ciudadana se realiza luego de finalizar el mes de abril toda vez que el Plan fue aprobado en marzo de 2025.</t>
  </si>
  <si>
    <t>Se consolidó la información reportada por los responsables de las metas a cumplir en el presente periodo. El informe correspondiente al primer trimestre de 2025 se encuentra publicado en la página web, a través de la ruta: Transparencia / Obligación de Reporte de Información Específica por Parte de la Entidad / Metas, Objetivos e Indicadores / Indicadores de Gestión.</t>
  </si>
  <si>
    <t>Verificado y validado respecto a la evidencia cargada en el SharePoint del PTEP II seguimiento.
Los monitoreos se encuetran cargados en la página web, sección Planeación / Metas e Indicadores / Indicadores de Gestión</t>
  </si>
  <si>
    <t>Se realizó el segundo monitoreo al Plan de Partipación ciudadana el cual arrojó un 35% de avance en su ejecución. Se encuentra publicado en la página web en la siguiente: 
Inicio/Transparencia y Acceso a la Información Pública/obligacion reporte información/Metas, objetivos e indicadores
Y enlace: https://scj.gov.co/transparencia/obligacion-reporte-informacion/metas-objetivos-indicadores
Se encuentra en desarrollo la elaboración del tercer seguimiento.</t>
  </si>
  <si>
    <t xml:space="preserve">Se reaizó el seguimiento a la implementación de la Estrategia de Participación Ciudadana de la Secretaría Distrital de Seguridad, Convivencia y Justicia (SDSCJ), con corte al 31 de octubre el cual presenta el 65% de implementación, con el siguiente detalle:
•	8 actividades ejecutadas al 100%.
•	4 actividades con avances parciales conforme a lo planeado.
•	7 actividades sin avances, pero aún dentro del plazo de ejecución.
•	1 actividad con rezago frente al cronograma establecido (Un (1) mapa de conocimiento de la entidad).
El informe se encuentra publicado en el portal Web Insitucional en el siguiente enlace: https://scj.gov.co/transparencia/obligacion-reporte-informacion/metas-objetivos-indicadores
</t>
  </si>
  <si>
    <t>Actividad CUMPLIDA. Se verifica la matriz de seguimiento del Plan de participación ciudadana con el detalle de avance por actividad y su respectiva publicación en la página Web.</t>
  </si>
  <si>
    <t>3.3.11</t>
  </si>
  <si>
    <t>Evaluar al cumplimiento del Plan de Participación Ciudadana 2025.</t>
  </si>
  <si>
    <t>Una (1) evaluación al cumplimiento del Plan de Participación Ciudadana</t>
  </si>
  <si>
    <t>Una (1) evaluación realizada</t>
  </si>
  <si>
    <t>La evaluación de cumplimiento al Plan de Participación Ciudadana se programó, según en componente programático del PTEP, para el último mes de la actual vigencia</t>
  </si>
  <si>
    <t>De acuerdo con el cronograma establecido ésta actividad está programada para finales de 2025 por lo que solo hasta el reporte de enero se contará con un avance real</t>
  </si>
  <si>
    <t>Durante el cuarto trimestre de 2025, se elaboró el "Informe de Seguimiento Al Plan de Participación Ciudadana 2025 Y Decreto 371 de 2010 ART. 4", el cual fue remitido al Despacho, con copia a la Oficina Asesora de Planeación (OAP), el 29 de diciembre de 2025, mediante el memorando No. 3-2025-52189.
El informe fue publicado en la página web de la entidad, en la siguiente ruta:
Transparencia y Acceso a la Información Pública → Planeación, presupuesto e informes → Informes de la Oficina de Control Interno→ Otros informes y/o consultas a bases de datos o sistemas de información → Informes de ley y/o seguimiento → Informe de Seguimiento Al Plan de Participación Ciudadana 2025 Y Decreto 371 de 2010 ART. 4 → 2025. 
Enlace directo al documento:
https://scj.gov.co/sites/default/files/2025-12/INFORME%20DE%20SEGUIMIENTO%20AL%20PLAN%20DE%20PARTICIPACI%C3%93N%20CIUDADANA%202025%20Y%20DECRETO%20371%20DE%202010%20ART.%204.pdf</t>
  </si>
  <si>
    <t>Actividad CUMPLIDA. Se verifica la elaboración y publicación del Informe de seguimiento al Plan de Participación ciudadana 2025 por parte de la 3LD el cual fue remitido a las dependencias para su conocimiento.</t>
  </si>
  <si>
    <t>3.3.12</t>
  </si>
  <si>
    <t>Evaluar la estrategia de Rendición de cuentas de la entidad, en el marco de la normatividad vigente</t>
  </si>
  <si>
    <t>Una (1) evaluación de la estrategia de rendición de cuentas</t>
  </si>
  <si>
    <t>La evaluación de la Rendición de Cuentas se programó, según en componente programático del PTEP, para el último mes de la actual vigencia</t>
  </si>
  <si>
    <t>Durante el cuarto trimestre de 2025, se elaboró el "Informe De Seguimiento A La Estrategia De Rendición De Cuentas 2025", el cual fue remitido al Despacho, con copia a la Oficina Asesora de Planeación (OAP), el 24 de diciembre de 2025, mediante el memorando No. 3-2025-51873.
El informe fue publicado en la página web de la entidad, en la siguiente ruta:
Transparencia y Acceso a la Información Pública → Planeación, presupuesto e informes → Informes de la Oficina de Control Interno→ Otros informes y/o consultas a bases de datos o sistemas de información → Informes de ley y/o seguimiento → Informe De Seguimiento A La Estrategia De Rendición De Cuentas → 2025.
Enlace directo al documento:
https://scj.gov.co/sites/default/files/2025-12/3-2025-51873_Inf_Seg_RdC_2025.pdf</t>
  </si>
  <si>
    <t>Actividad CUMPLIDA. Se verifica la elaboración y publicación del Informe de seguimiento a la Estrategia de Rendición de Cuentas 2025 por parte del 3LD el cual fue remitido a las dependencias para su conocimiento.</t>
  </si>
  <si>
    <t>COMPONENTE 4. INICIATIVAS ADICIONALES</t>
  </si>
  <si>
    <t>I TRIMESTRE (ENERO A MARZO)
REPORTE 7 DE ABRIL</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</si>
  <si>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</si>
  <si>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</si>
  <si>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</si>
  <si>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</si>
  <si>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</si>
  <si>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Mediante Memorando  3-2025-11913 fue citada reunión a los integrantes de la Mesa de Relacionamiento con el Ciudadano, para el 31 de marzo de 2025, conforme el reglamento de la mesa. Sin embargo no fue posible su realización por falta de quórum. Nuevamente se citó para el 14 de abril de 2025, 2:30 p.m.</t>
  </si>
  <si>
    <t xml:space="preserve">Durante los meses de abril, mayo y junio, se realizaron 2 mesas de relacionamiento. La reunión del mes de abril se llevó a cabo toda vez que la programa en marzo no se realizó por falta de quorum. La del mes de mayo correspondió a reunión extraordinaria, mientas que la citada para junio fue reunión ordinaria. Allí se generó un cronograma de trabajo para los próximos meses
En el mes de junio, mediante memorando 3-2025-24271, se realizó la convocatoria correspondiente al segundo trimestre. para la realización de la Mesa de Relacionamiento. </t>
  </si>
  <si>
    <t xml:space="preserve">Verificado y validado respecto a la evidencia cargada en el SharePoint del PTEP II seguimiento. </t>
  </si>
  <si>
    <t xml:space="preserve">El 29 de septiembre de 2025 se realizó la 4ta Sesión ordinaria de la Mesa de relacionamiento
Evidencias:
&gt; Presentación
&gt; Convocatoria
&gt; Memorando
&gt; Acta
&gt; Listade asistencia </t>
  </si>
  <si>
    <t>Verificado y validado respecto a la evidencia cargada en el SharePoint del PTEP III seguimiento, en donde se evidencia la realización de la Mesa de relacionamiento con 15 asistentes.</t>
  </si>
  <si>
    <t>Se llevó a cabo la quinta sesión ordinaria de la Mesa de relacionamiento el 17 de diciembre en modalidad híbrida. Se revisó el estado de cumplimiento de los cuatro compromisos de la sesión de septiembre, se revisó el estado de oportunidad de respuestas de las PQRSFD, los avances en SIDIJUS y se suscribieron nuevos compromisos. 
Se adjunta el acta de la sesión, los reportes de asistencia y la presentación proyectada.
Asimismo, en atención a la observación de la OCI, se registró en la carpeta de julio el acta de la segunda mesa de relacionamiento realizada el 1 de julio, así como el registro de asistencia.</t>
  </si>
  <si>
    <t>Actividad cumplida. Se verifican las dos actas de las mesas de relacionamiento de julio y diciembre y sus respectivos listados de asistencia.</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</si>
  <si>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</si>
  <si>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</si>
  <si>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</si>
  <si>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</si>
  <si>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La actualización anual de preguntas frecuentes publicadas en la Página Web se programó, según en componente programático del PTEP, a partir del mes de agosto de la actual vigencia</t>
  </si>
  <si>
    <t>De acuerdo con el cronograma establecido ésta actividad está programada para iniciar a partir de agosto de 2025 lo que solo hasta el reporte octubre o de enero 2026 se contará con un avance real</t>
  </si>
  <si>
    <t>De acuerdo con lo expuesto en el componente programático ésta actividad inicia en el tercer trimestre de la vigencia</t>
  </si>
  <si>
    <t>La actualización de Preguntas freceuntes se realizará en la última semana de Octubre</t>
  </si>
  <si>
    <t>No se reportan avances de cumplimiento; sin embargo, la actividad se encuentra dentro del plazo establecido para su ejecución.</t>
  </si>
  <si>
    <t>La actualización anual de Preguntas frecuentes se realizó el 28 de Octubre de 2025.</t>
  </si>
  <si>
    <t>Actividad CUMPLIDA. Se evidencia la actualización de la sección de Preguntas Frecuentes sobre el quehacer misional de la DPCC y sobre la misión de la DPCC en la implementación del Código Nacional de Seguridad, Convivencia y Justicia. Se encuentra publicado en el enlace: https://scj.gov.co/transparencia/obligacion-reporte-informacion/preguntas-frecuentes.
Se ajusta la fecha de cumplimiento de la actividad programada inicialmente para septiembre. La actividad se cumplió posterior a la programación.</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</si>
  <si>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</si>
  <si>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</si>
  <si>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</si>
  <si>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</si>
  <si>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La revisión y actualización anual del procedimiento de gestión de Peticiones, quejas, reclamos, sugerencias y denuncias, según en componente programático del PTEP, se proyecta a partir del mes de agosto de la actual vigencia</t>
  </si>
  <si>
    <t>La revisión y actualización anual del procedimiento de gestión de Peticiones, quejas, reclamos, sugerencias y denuncias, según el componente programático del PTEP, se proyecta a partir del mes de agosto de la actual vigencia</t>
  </si>
  <si>
    <t>La revisión y actualización del procedimiento se vino realizando desde el inicio de la vigencia 2025. Durante el segundo semestre de 2025 se contó con la participación de la Dirección de Prevención, el Subsecretario de Gestión Institucional, la Oficina Asesora de planeación y el Proceso de Gestión Documental.
La publicación del Procedimiento se realizó en la Plataforma ITS el pasado 04  de Diciembre de 2025.</t>
  </si>
  <si>
    <t>Actividad CUMPLIDA. Se verifica la publicación de la versión actualizada del Procedimiento de gestión de Peticiones, quejas, reclamos, sugerencias y denuncias en el MIPG. Se ajusta la fecha de cumplimiento de la actividad programada inicialmente para septiembre. La actividad se cumplió posterior a la programación.</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</si>
  <si>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</si>
  <si>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</si>
  <si>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</si>
  <si>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</si>
  <si>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</si>
  <si>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Se llevó a cabo medición mensual de los meses de enero, febrero y marzo del canal telefónico de atención al ciudadano dejando los respectivos soportes y registros</t>
  </si>
  <si>
    <t>En el marco del contrato 519 de 2024 para los meses de abril, mayo y junio del año 2025,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</si>
  <si>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En el marco del contrato 519 de 2024 para los meses de julio, agosto y septiembre del año 2025,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</si>
  <si>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Verificado y validado respecto a la evidencia cargada en el SharePoint del PTEP III seguimiento.</t>
  </si>
  <si>
    <t>En el marco del contrato 2110 de 2025 para los meses de octubre, noviembre y diciembre del año 2025,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</si>
  <si>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Actividad CUMPLIDA. Se verifican las bases de datos de las atenciones en el canal telefónico de octubre, noviembre y diciembre.</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</si>
  <si>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</si>
  <si>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</si>
  <si>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</si>
  <si>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</si>
  <si>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Se llevó a cabo encuesta telefónica de satisfacción de atención al ciudadano, con periodicidad mensual en los meses de enero, febrero y marzo dejando los respectivos soportes y registros</t>
  </si>
  <si>
    <t>En el marco del contrato 519 de 2024 para los meses de  abril, mayo y junio del año 2025,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</si>
  <si>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En el marco del contrato 519 de 2024 para los meses de  julio, agosto y septiembre del año 2025,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</si>
  <si>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Verificado y validado con base en la evidencia cargada en el SharePoint del PTEP III - Seguimiento. No obstante, se recomienda indicar las acciones de mejora adoptadas para fortalecer los resultados obtenidos y avanzar en el cierre de brechas en la atención.</t>
  </si>
  <si>
    <t>En el marco del contrato 2110 de 2025 para los meses de octubre, noviembre y diciembre del año 2025,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</si>
  <si>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 xml:space="preserve">Actividad CUMPLIDA. Se verifican los resultados de la medición de satisfacción del canal telefónico octubre, noviembre y diciembre. </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</si>
  <si>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</si>
  <si>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</si>
  <si>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</si>
  <si>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</si>
  <si>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</si>
  <si>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</si>
  <si>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Esta actividad se encuentra proyecta para ejecutarla durante la actual vigencia. Sin embargo ha sido puesta en el orden del día de la Mesa Técnica de Relacionamiento con el Ciudadano para que desde allí se pueda adelantar el inventario de tramites y OPAS de la entidad. La mesa está citada para el 14 de abril de 2025</t>
  </si>
  <si>
    <t>De acuerdo con el cronograma establecido ésta actividad está programada ejecutarse en el transcurso de 2025. Pese a ello ya ha sido puesta en consideración para adelantar el tema en la Mesa de Relacionamiento con el Ciudadano</t>
  </si>
  <si>
    <t>La actividad se viene adelantando desde la Mesa de Relacionamiento donde se solicitó a los integrantes de la mesa identificar OPAS desde sus procesos. De igual manera se trabaja con base en el inventario actual para identificar con que se cuenta y que hace falta por incluir. El inventario final se proyecta tenerlo actualizado en el último trimestre del año.</t>
  </si>
  <si>
    <t>Conforme con el cronograma fijado para ésta actividad se programa ejecutar en el transcurso de 2025. Aún así se ha adelantando el tema en las Mesas de Relacionamiento con el Ciudadano realizadas.</t>
  </si>
  <si>
    <t>La Oficina de Planeación se encuentra en proceso de revisión de la información sobre trámites y OPAS recibidas por parte del C4, de Cárceles y Administración de bienes. Una vez finalizado el ejercicio se contará con el inventario final sujeto de formalización en el catálogo o en el mismo SUIT.</t>
  </si>
  <si>
    <t>Verificado y validado con base en la evidencia cargada en el SharePoint del PTEP III - Seguimiento. No obstante, esta actividad presenta rezago.</t>
  </si>
  <si>
    <t xml:space="preserve">La Oficina de Planeación realizó nuevamente un inventario de trámites, servicios y OPAS, teniendo en cuenta la información actual publicada en el portal Web institucional. Algunas conclusiones son: actualizar el formulario del trámite de autorización de ingreso como visitante en el SUIT, registrar la Liquidación de Comparendos como nuevo trámite institucional, incorporar como OPA el procedimiento de Concepto de viabilidad en servicios sociales de seguridad, y actualizar el listado de servicios publicado en la página web institucional. </t>
  </si>
  <si>
    <t>Actividad CUMPLIDA. Se verifica el documento con el inventario realizado y las posibles acciones a implementar. La actividad se desarrolló por fuera del plazo establecido.</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</si>
  <si>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</si>
  <si>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</si>
  <si>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</si>
  <si>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Cárcel Distrital de Varones y Anexo de Mujeres</t>
  </si>
  <si>
    <t>(No. de resultados de las evaluaciones realizadas / No. de resultados de las evaluaciones programadas)*100</t>
  </si>
  <si>
    <t>Se han adelantado las encuestas de los visitantes en la Cárcel Distrital en cada fin de semana de los tres (3) meses
Las evidencias son: (1) las encuestas realizadas por los visitantes (2) el cuadro de consolidación de la calificación frente al trámite</t>
  </si>
  <si>
    <t>Durante los meses de abril, mayo y junio, por parte de la Cárcel Distrital se adelantaron las encuestas de satisfacción que fueron realizadas por parte de los visitantes de las PPL que ingresan los fines de semana, en la encuesta se evalúan: aspectos de la facilidad de ingreso al portal, identificación del familiar, si se desea obtener mayor información y si se presentan observaciones adicionales.
Adicional, se genera un estadístico que se consolida los valores mes a mes reportado los resultados numéricos de las encuestas de satisfacción</t>
  </si>
  <si>
    <t>En el 3er trimestre del 2025, se adelantó por parte de la Cárcel Distrital encuestas a los visitantes de las PPLs, en donde se evalúan diferentes componentes dentro de los cuales está lo relacionado al trámite.
Aunque frente al trámite (aspecto diligencia electrónica) no se ha presentado ninguna situación específica que haya generado malestar entre los visitantes, se presentan reclamos relacionadas frente al ingreso de los productos, (principalmente encomiendas de alimentos y cigarrilos), a las filas y a los procedimientos de requisas.</t>
  </si>
  <si>
    <t>Durante los meses de octubre, noviembre y diciembre, la Cárcel Distrital realizó encuestas de satisfacción a los visitantes de las personas privadas de la libertad que ingresan los fines de semana, en las cuales se evaluaron aspectos como la facilidad de acceso al portal, la identificación del familiar, la disponibilidad de información y la inclusión de observaciones. De manera complementaria, se elaboró un consolidado estadístico mensual con los resultados numéricos de dichas encuestas. Si bien no se evidenciaron inconformidades relacionadas con el trámite electrónico, se presentaron reclamos asociados principalmente al ingreso de productos en especial encomiendas de alimentos, así como a las filas y a los procedimientos de requisa.</t>
  </si>
  <si>
    <t xml:space="preserve">Actividad CUMPLIDA. Se verifica el reporte de las encuestas de satisfacción del cuarto trimestre en donde 163 encuestados manifiestan una satisfacción del 66% para el periodo en mención.  </t>
  </si>
  <si>
    <t>4.3 INNOVACIÓN EN LA GESTIÓN PÚBLICA</t>
  </si>
  <si>
    <t>4.3.1</t>
  </si>
  <si>
    <t>Realizar semana de Gestión de Conocimiento e Innovación en la SDSCJ</t>
  </si>
  <si>
    <t>Una (1) semana de GCEI</t>
  </si>
  <si>
    <t>(Una (1) semana de GCEI desarrollada / semana de GCEI programada)*100</t>
  </si>
  <si>
    <t>La realización de la semana de Gestión de Conocimiento e Innovación en la SDSCJ se encuentra programada para el segundo semestre del año, de conformidad con el cronograma del componente programático del PTEP</t>
  </si>
  <si>
    <t>De acuerdo con lo establecido por el área responsable y según el cronograma del componente programático del PTEP, esta actividad se encuentra programada para el segundo semestre del año</t>
  </si>
  <si>
    <t>La OAP ha participado de talleres en torno al conocimiento, sin embargo la semana de Gestión del Conocimiento se encuentra programada para llevarse a cabo en el segundo semestre del año.</t>
  </si>
  <si>
    <t>Conforme el cronograma del componente programático del PTEP, esta actividad se encuentra programada para ejecutarse en el segundo semestre del año</t>
  </si>
  <si>
    <t>Se reporta un correo electrónico  donde la OAP tiene defenido desarrollar la semana del Conocimiento y la Innovacion entre las fechas del 22 al 24 de octubre del 2025 y donde se solicita apoyo técnico a MIPG Distrito.</t>
  </si>
  <si>
    <t>Revisado el cronograma de trabajo, se establece que esta actividad estaba programada para el mes de julio. A la fecha, no presenta avances cuantitativos, por lo que se considera en condición de rezago.</t>
  </si>
  <si>
    <t>La semana del Conocimiento y la Innovación se llevó  a cabo entre el 22 y 24 de octubre.  Participaron los gestores del conocimiento y otros miembros de losequipos de trabajo. Se desarrollaron talleres, actividades lúdicas, visita a la cárcel y participación en eventos de Distrito.</t>
  </si>
  <si>
    <t xml:space="preserve">Actividad CUMPLIDA. Se verifican los soportes de evidencia de la semana de conocimento realizada, tales como registros fotográficos y pos en redes sociales.  </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</si>
  <si>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</si>
  <si>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</si>
  <si>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</si>
  <si>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</si>
  <si>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Los avances de la política de gestión del conocimiento y la innovación, así como las buenas prácticas, se proyectan ser llevadas y presentadas ante el Comité Institucional de Gestión y Desempeño entre el segundo y tercer trimestre del año, de conformidad con el cronograma del componente programático del PTEP</t>
  </si>
  <si>
    <t>De acuerdo con lo establecido por el área responsable y según el cronograma del componente programático del PTEP, esta actividad se encuentra programada para el segundo o tercer trimestre del año</t>
  </si>
  <si>
    <t>Los avances de la política de gestión del conocimiento y la innovación, así como las buenas prácticas, se proyectan ser llevadas y presentadas ante el Comité Institucional de Gestión y Desempeño entre el tercer trimestre del año, de conformidad con el cronograma del componente programático del PTEP</t>
  </si>
  <si>
    <t>Conforme el cronograma del componente programático del PTEP, esta actividad se encuentra programada para ejecutarse en el tercer trimestre del año</t>
  </si>
  <si>
    <t>La Oficina ASesora de Planeacion presentó ante el Comité Institucional de Gestión y Desempeño  del 25 de septiembre el avance de la Política GESCO + I en la cual se presentó un 53 % de avance respecto al cronograma progrmado  durante la vigencia .</t>
  </si>
  <si>
    <t>Verificado y validado con base en la evidencia cargada en el SharePoint del PTEP III - Seguimiento. Se evidencia que la actividad fue ejecutada por fuera del término establecido, el cual correspondía al mes de julio.</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</si>
  <si>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</si>
  <si>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</si>
  <si>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</si>
  <si>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</si>
  <si>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las iniciativas innovadoras en la SDSCJ se proyectan ser llevadas y presentadas ante el Comité Institucional de Gestión y Desempeño entre el segundo y tercer trimestre del año, de conformidad con el cronograma del componente programático del PTEP</t>
  </si>
  <si>
    <t>Las iniciativas innovadoras se encuentran programadas para se presentadas ante el Comité de Gestión y Desempeño del mes de noviembre diciembre de 2025.</t>
  </si>
  <si>
    <t>Conforme el cronograma del componente programático del PTEP, esta actividad se encuentra programada para ejecutarse el segundo o tercer trimestre del año</t>
  </si>
  <si>
    <t>Las iniciativas innovadoras se presentaron de manera presencial en el Comité Institucional de Gestión y desempeño llevado el 25 de septiembre del 2025.</t>
  </si>
  <si>
    <t>Verificado y validado con base en la evidencia cargada en el SharePoint del PTEP III - Seguimiento. Se reportan cuatro de cinco ideas innovadoras formuladas. La actividad continúa en desarrollo y presenta rezago, dado que su fecha de cumplimiento estaba programada para el mes de julio.</t>
  </si>
  <si>
    <t>En el CIGD del mes de diciembre se presentó el resultado de la implementación del Plan de Continuidad del Negocio, el cual constituye una idea innovadora para laSDSCJ al incorporar un enfoque preventivo y prospectivo en la gestión institucional. Esta iniciativa permite anticipar y mitigar posibles interrupciones en la prestación de servicios críticos, fortalece la resiliencia organizacional, promueve la articulación interna y consolida una cultura de planeación y mejora continua, en concordancia con las buenas prácticas de gestión del riesgo y modernización del Estado.</t>
  </si>
  <si>
    <t>Actividad CUMPLIDA. Se verifica en la presentación de la cuarta sesión del CIGD  el punto en agenda del Plan de continuidad del negocio. La actividad se cumplió por fuera del plazo establecido.</t>
  </si>
  <si>
    <t xml:space="preserve">Evaluación OCI </t>
  </si>
  <si>
    <t xml:space="preserve">1er Seguimiento Oficina de Control Interno </t>
  </si>
  <si>
    <t>Oportunidad en la Fecha Programada 1er Seguimiento</t>
  </si>
  <si>
    <t xml:space="preserve"> Ejecutado </t>
  </si>
  <si>
    <t xml:space="preserve"> Avance Anual
(ponderación)</t>
  </si>
  <si>
    <t>Seg OCI Abr: Se evidencian las piezas comunicativas divulgadas por las redes sociales de la entidad, intranet, salvapantallas y medios internos en la SDSCJ. De otro lado, la programación no se observa registrada en la presente matriz y no hay coherencia entre la "actividad" y la "meta o producto", toda vez que se menciona "Divulgar mensualmente..." y se establece una meta de "...ocho (8) publicaciones en la vigencia".
La actividad continua en ejecución.</t>
  </si>
  <si>
    <t>Cumple</t>
  </si>
  <si>
    <t>Seg OCI Abr: La acción se encuentra dentro de los tiempos establecidos, su fecha máxima de ejecución es Abril 2025. Sin embargo, la programación no se observa registrada en la presente matriz.</t>
  </si>
  <si>
    <t>No Aplica</t>
  </si>
  <si>
    <t>Seg OCI Abr: Si bien se allega documentación asociada con la actividad, no se allega un soporte documental que permita observar "Un (1) normograma", por lo anterior, la acción se evalúa como INCUMPLIDA. Así mismo, es importante mencionar que la programación de la actividad no se observa registrada en la presente matriz.</t>
  </si>
  <si>
    <t>Incumple</t>
  </si>
  <si>
    <t>Seg OCI Abr: La acción inicia su ejecución en abril 2025 y esta establecida para realizarse 3 veces durante la vigencia. Sin embargo, la programación no se observa registrada en la presente matriz.</t>
  </si>
  <si>
    <t>Seg OCI Abr: Se evidencia la emisión del "Informe de Seguimiento Tercer Cuatrimestre Programa de Transparencia y Ética Pública 2024 V.3 y Mapa de Riesgos de Corrupción 2024 V.25", así mismo se observa el memorando de comunicación a los directivos y jefes de oficina y la publicación en la web de la entidad.
No obstante, la programación no se observa registrada en la presente matriz.
La actividad continua en ejecución.</t>
  </si>
  <si>
    <t>Seg OCI Abr: La acción estaba establecida para ser ejecutada entre febrero y marzo 2025, no obstante, no se evidencia soporte de dicha ejecución, por lo que la actividad se califica como INCUMPLIDA. Adicionalmente, la programación no se observa registrada en la presente matriz.</t>
  </si>
  <si>
    <t>Seg OCI Abr: La acción se encuentra dentro de los tiempos establecidos, su fecha máxima de ejecución es Junio 2025. Sin embargo, la programación no se observa registrada en la presente matriz.</t>
  </si>
  <si>
    <t>Seg OCI Abr: La acción se encuentra dentro de los tiempos establecidos, su fecha máxima de ejecución es Diciembre 2025. Sin embargo, la programación no se observa registrada en la presente matriz.</t>
  </si>
  <si>
    <t>Seg OCI Abr: Se allegan dos (2) fichas DOFA asociadas al proceso contractual y a los procesos contractuales de "Prestación de Servicios" y "Licitación Pública".
Por lo anterior, esta Oficina evidencia que, para el periodo objeto de seguimiento y para la vigencia, la actividad se cumplió al 100% y dentro del tiempo establecido para la vigencia 2025.</t>
  </si>
  <si>
    <t xml:space="preserve">2do Seguimiento Oficina de Control Interno </t>
  </si>
  <si>
    <t>Oportunidad en la Fecha Programada 2do Seguimiento</t>
  </si>
  <si>
    <t>Seg OCI Jul: Se evidencia error en la programación registrada en el PTEP (fecha mayo y programación abril), por lo que la OCI realiza el cambio. En cuanto a la ejecución de la acción, se evidenció la publicación de la v26 de la matriz de riesgos de corrupción el 08 de mayo 2025, es decir que se CUMPLE EXTEMPORANEAMENTE.
https://scj.gov.co/es/transparencia/planeacion-presupuesto-ingresos/plan-accion</t>
  </si>
  <si>
    <t>Seg OCI Jul: Si bien no se evidencian los soportes documentales de la publicación del informe, ni se brinda por la OAP información en el reporte, la OCI en cumplimiento de sus funciones verificó la publicación realizada en la página web de la entidad, sin embargo, es importante mencionar que el mismo esta publicado en el menú asignado en el botón de transparencia a los INFORMES DE LA OFICINA DE CONTROL INTERNO - Informe de Riesgos de Seguridad de Información. https://scj.gov.co/es/transparencia/planeacion-presupuesto-ingresos/informes-control-interno
Se recomienda revisar la pertinencia de la publicación en este menú.</t>
  </si>
  <si>
    <t>Seg OCI Jul: Se da cumplimiento a la actividad programada teniendo en cuenta los soportes documentales allegados, se recomienda a la Dependencia líder indicar no solo el enlace de la publicación si no también la ruta de publicación en la página web de la entidad.</t>
  </si>
  <si>
    <t>Seg OCI Jul: Se da cumplimiento a la actividad programada teniendo en cuenta los soportes documentales allegados y el reporte realizado por la dependencia líder. La programación de esta actividad se registró por la 2LD en mayo, no obstante, el mes programado era abril, por lo que la OCI en el marco de la presente evaluación realiza la corrección. De otro lado, aunque la dependencia responsable indica la razón (externa al proceso) para haber ejecutado en mayo la actividad. Para este periodo la actividad se CUMPLE EXTEMPORANEAMENTE.</t>
  </si>
  <si>
    <t>Seg OCI Jul: Si bien la dependencia líder da cumplimiento a la acción, la OCI en su evaluación observa que la ejecución se realizó en julio (el comité CICCI sesionó el 3 de julio), por lo que el reporte a 30 de junio 2025 no puede contemplar este avance y la actividad cierra el periodo evaluado como INCUMPLIDA.</t>
  </si>
  <si>
    <t>Incumplida</t>
  </si>
  <si>
    <t>Seg OCI Jul: Se evidencia la reprogramación de la fecha fin de la ejecución de esta actividad (noviembre 2025), no obstante, no se observa la programación de la ejecución en el cronograma. Teniendo en cuenta que la acción se encuentra en términos y que la Dependencia Líder no reporta avance para el II trimestre 2025, la OCI no evalúa avance.</t>
  </si>
  <si>
    <t>Seg OCI Jul: La acción se encuentra dentro de los tiempos establecidos, su fecha máxima de ejecución es septiembre 2025. Sin embargo, la programación no se observa registrada en la presente matriz.</t>
  </si>
  <si>
    <t>Seg OCI Jul: En la presente matriz no se reflejaba el reporte de las ejecuciones de enero y febrero, por lo que la OCI realiza el ajuste en el cronograma. Respecto de la evaluación del 2 trimestre, se evidencian los enlaces de las publicaciones realizadas, no obstante, la meta se superó en 400% en los meses de abril y mayo, por lo que al cierre del I semestre 2025 la actividad supera la meta ANUAL en un 40%.
Se recomienda a la dependencia líder y a la OAP evaluar ajustar la meta y que la misma sea concordante con la realidad operativa.</t>
  </si>
  <si>
    <t>Seg OCI Jul: La acción se encuentra dentro de los tiempos establecidos, su fecha máxima de ejecución es julio 2025. Sin embargo, la programación no se observa registrada en la presente matriz.</t>
  </si>
  <si>
    <t>Seg OCI Jul: De acuerdo con el registro, está meta se reportó como cumplida en el trimestre anterior</t>
  </si>
  <si>
    <t>Cumplida en el 1 trimestre 2025</t>
  </si>
  <si>
    <t>Seg OCI Jul: La acción se reprogramo, al corte 30 de junio se encuentra dentro de los tiempos establecidos, su fecha máxima de ejecución es julio 2025. Sin embargo, la programación no se observa registrada en la presente matriz.</t>
  </si>
  <si>
    <t>Seg OCI Jul: La acción se encontraba programada para ejecutarse en mayo 2025 y no se evidencia cumplimiento de la misma, por lo que se califica como INCUMPLIDA.
Las reprogramaciones mencionadas por la OAP no están asociadas a esta acción.</t>
  </si>
  <si>
    <t>Seg OCI Jul: La acción se encontraba programada para ejecutarse en junio 2025, si bien se reporto un avance del 0,5, la gestión reportada no esta asociada a la actividad, adicionalmente no se allegaron soportes documentales, por lo anterior se califica como INCUMPLIDA.</t>
  </si>
  <si>
    <t>Seg OCI Jul: La acción se reprogramo, al corte 30 de junio se encuentra dentro de los tiempos establecidos, su fecha máxima de ejecución es agosto 2025. Sin embargo, la programación no se observa registrada en la presente matriz.</t>
  </si>
  <si>
    <r>
      <rPr>
        <b/>
        <sz val="11"/>
        <rFont val="Arial"/>
        <family val="2"/>
      </rPr>
      <t xml:space="preserve">Seg OCI Abr: </t>
    </r>
    <r>
      <rPr>
        <sz val="11"/>
        <rFont val="Arial"/>
        <family val="2"/>
      </rPr>
      <t>La acción se encuentra programada para ejecutarse en Mayo 2025, se recomienda que el plan se soporte de manera completa y detallada (actividades del plan, responsable, fechas de ejecución). De otro lado, es importante mencionar que la programación de la ejecución no se observa registrada en la presente matriz.</t>
    </r>
  </si>
  <si>
    <r>
      <rPr>
        <b/>
        <sz val="11"/>
        <rFont val="Arial"/>
        <family val="2"/>
      </rPr>
      <t xml:space="preserve">Seg OCI Abr: </t>
    </r>
    <r>
      <rPr>
        <sz val="11"/>
        <rFont val="Arial"/>
        <family val="2"/>
      </rPr>
      <t>La acción se encuentra programada para ejecutarse en Junio 2025, teniendo en cuenta la actividad establecida, el soporte documental que debe allegarse es el acta de sesión del CIGD en el que se evidencie dicha aprobación, ahora, dado que el plan a ser aprobado es el relacionado en la actividad 1.5.6. se recomienda tener en cuenta la retroalimentación de la OCI en dicha actividad. Por ultimo, es importante mencionar que la programación de la ejecución no se observa registrada en la presente matriz.</t>
    </r>
  </si>
  <si>
    <r>
      <rPr>
        <b/>
        <sz val="11"/>
        <rFont val="Arial"/>
        <family val="2"/>
      </rPr>
      <t xml:space="preserve">Seg OCI Abr: </t>
    </r>
    <r>
      <rPr>
        <sz val="11"/>
        <rFont val="Arial"/>
        <family val="2"/>
      </rPr>
      <t>La acción se encuentra programada para ejecutarse en Agosto 2025, se recomienda que el informe a ser realizado se soporte de manera completa y detallada (trazabilidad de elaboración, revisión y aprobación del documento). De otro lado, es importante mencionar que la programación de la ejecución no se observa registrada en la presente matriz.</t>
    </r>
  </si>
  <si>
    <t xml:space="preserve">3er Seguimiento Oficina de Control Interno </t>
  </si>
  <si>
    <t>Oportunidad en la Fecha Programada 3er Seguimiento</t>
  </si>
  <si>
    <t>Seg OCI Oct: De acuerdo con el registro, está meta se reportó como cumplida en el trimestre anterior</t>
  </si>
  <si>
    <t>Cumplida en el 2 trimestre 2025</t>
  </si>
  <si>
    <t>Seg OCI Oct: Se observa el "INFORME DE RIESGOS DE SEGURIDAD DE LA INFORMACIÓN Segundo Cuatrimestre - 2025" comunicado por medio del memorando 2-2025-36876, así mismo, se verifica la publicación del informe, sin embargo, es importante mencionar que el mismo esta publicado en el menú asignado en el botón de transparencia a los INFORMES DE LA OFICINA DE CONTROL INTERNO - Informe de Riesgos de Seguridad de Información. 
https://scj.gov.co/transparencia/planeacion-presupuesto-ingresos/informes-control-interno?field_class_inter_con_offi_repo_target_id=All&amp;field_class_other_repor_queries_target_id=All&amp;field_clas_law_monitoring_report_target_id=All&amp;field_general_date_value=&amp;title=seguridad+de+la+informaci
https://scj.gov.co/sites/default/files/2025-09/Informe%20Segundo%20Cuatrimestre%20Riesgos%20de%20Seguridad%20de%20la%20Informaci%C3%B3n%20-%202025.pdf
Se recomienda NUEVAMENTE revisar la pertinencia de la publicación en este menú.</t>
  </si>
  <si>
    <t>Seg OCI Oct: Se da cumplimiento a la actividad programada teniendo en cuenta los soportes documentales allegados, así mismo, se observó la publicación del informe en la web de la entidad en la ruta inicio/Transparencia y Acceso a la Información Pública/obligación reporte información/Otros informes de seguimiento
https://scj.gov.co/transparencia/obligacion-reporte-informacion/otros-informes
https://scj.gov.co/sites/default/files/2025-09/INFORME%20DE%20SEGUIMIENTO%20A%20RIESGOS%20DE%20CORRUPCI%C3%93N%20II%20CUATRIMESTRE%202025%20-%20OAP%20-%202LD_.pdf</t>
  </si>
  <si>
    <t xml:space="preserve">Seg OCI Oct: La actividad fue reprogramada y no contaba con programación para el III trimestre de 2025; sin embargo, al revisar el cronograma se evidenció que este fue modificado para los meses de enero a mayo de 2025 y esta oficina realizó la corrección en el marco de este seguimiento.
Se recuerda a la 2LD (Oficina Asesora de Planeación) que la integridad del cronograma es de su exclusiva responsabilidad, y que los periodos que ya fueron objeto de seguimiento no pueden ser modificados bajo ninguna circunstancia, dado que ello afecta la trazabilidad y confiabilidad de la información reportada.
Dado que esta situación ya se ha presentado en seguimientos anteriores, se insta a la OAP a implementar controles que garanticen la estabilidad y resguardo del cronograma, evitando cualquier alteración posterior al cierre de cada periodo. </t>
  </si>
  <si>
    <t>N.A.</t>
  </si>
  <si>
    <t xml:space="preserve">Seg OCI Oct: La dependencia responsable había reportado el cumplimiento en el trimestre anterior, no obstante, como se menciono en la evaluación de la OCI del II trimestre 2025 "... observa que la ejecución se realizó en julio (el comité CICCI sesionó el 3 de julio), por lo que el reporte a 30 de junio 2025 no puede contemplar este avance y la actividad cierra el periodo evaluado como INCUMPLIDA". Mencionado lo anterior, la acción se da por CUMPLIDA EXTEMPORANEAMENTE.
Finalmente, al revisar el cronograma se evidenció que este fue modificado en el mes de junio 2025 y esta oficina realizó la corrección en el marco de este seguimiento.
Se recuerda a la 2LD (Oficina Asesora de Planeación) que la integridad del cronograma es de su exclusiva responsabilidad, y que los periodos que ya fueron objeto de seguimiento no pueden ser modificados bajo ninguna circunstancia, dado que ello afecta la trazabilidad y confiabilidad de la información reportada.
Dado que esta situación ya se ha presentado en seguimientos anteriores, se insta a la OAP a implementar controles que garanticen la estabilidad y resguardo del cronograma, evitando cualquier alteración posterior al cierre de cada periodo. </t>
  </si>
  <si>
    <t>Cumplida Extemporanea</t>
  </si>
  <si>
    <t>Seg OCI Oct: La actividad esta programada para realizarse en noviembre, por lo que se recomienda concluir las actividades pertinentes para concluir la "...campaña de apropiación de la política  SARLAFT"</t>
  </si>
  <si>
    <t>Seg OCI Oct: El proceso reporta ejecución, esta oficina en la verificación realizada identifica que la Política de administración de riesgos actualizada en el mes de julio, relaciona el documento G-FI-05  Lineamiento SARLAFT, si bien teniendo en cuenta que a esa fecha toda la documentación relacionada se encontraba vigente, es importante mencionar que a octubre 2025 este documento (G-FI-05) ya no se encuentra vigente en la entidad (esta en el listado de documentos eliminados del Portal MIPG).</t>
  </si>
  <si>
    <t>Seg OCI Oct: 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
En relación con la evaluación del III trimestre, se verificaron los enlaces de las publicaciones realizadas; no obstante, se reitera al proceso y a la OAP que la meta no puede superar el 100%, por lo cual debe observarse la meta establecida: “Dos (2) publicaciones por trimestre, para un total de ocho (8) publicaciones en la vigencia”, garantizando coherencia entre la programación y la ejecución.
Se recomienda nuevamente a la dependencia líder y a la OAP revisar y ajustar la meta, de manera que esta resulte consistente con la capacidad operativa real y con los parámetros definidos en la planeación institucional.</t>
  </si>
  <si>
    <t>Seg OCI Oct: De acuerdo con el registro, está meta se reportó como cumplida en el 1 trimestre 2025.</t>
  </si>
  <si>
    <t>Seg OCI Oct: Se da cumplimiento a la actividad programada teniendo en cuenta los soportes documentales allegados, así mismo, se observó la publicación del informe en la web de la entidad en la ruta  Inicio/ Transparencia y Acceso a la Información Pública/normativa/Normativa aplicable
https://scj.gov.co/transparencia/normativa/normativa-aplicable?field_normative_classification_target_id=All&amp;title=normograma
https://scj.gov.co/sites/default/files/2025-07/-INVENTARIO-NORMATIVO-ATICORRUPCION-2025%20%281%29.xlsx</t>
  </si>
  <si>
    <t>Seg OCI Oct: De acuerdo con el registro, está meta se reportó como cumplida en el 1 trimestre.</t>
  </si>
  <si>
    <t>Seg OCI Oct: Si bien la dependencia líder reporta gestión y allega la evidencia, la misma corresponde al 2 de octubre 2025, por lo que no corresponde al periodo de objeto de seguimiento (III trimestre 2025), por lo anterior la actividad cierra el periodo evaluado como INCUMPLIDA por segundo periodo consecutivo.
Se recomienda a la OAP reforzar su ejercicio de monitoreo para evitar que los procesos alleguen documentación de periodos que no corresponden.</t>
  </si>
  <si>
    <t>Seg OCI Jul: La acción se encontraba programada para ejecutarse en junio 2025 y a la fecha no se allega reporte y evidencia de su ejecución. Por lo anterior se califica como INCUMPLIDA por segundo periodo consecutivo.
Adicionalmente, el cronograma presentaba un error en la ejecución del mes de junio, no obstante, esta Oficina realizó la corrección del cronograma en el marco de este seguimiento.</t>
  </si>
  <si>
    <t xml:space="preserve">Seg OCI Oct: La acción se reprogramo, al corte octubre, por lo que se encuentra dentro de los tiempos establecidos. </t>
  </si>
  <si>
    <t xml:space="preserve">4to Seguimiento Oficina de Control Interno </t>
  </si>
  <si>
    <r>
      <rPr>
        <b/>
        <sz val="11"/>
        <rFont val="Arial"/>
        <family val="2"/>
      </rPr>
      <t xml:space="preserve">Seg OCI Ene 2026: </t>
    </r>
    <r>
      <rPr>
        <sz val="11"/>
        <rFont val="Arial"/>
        <family val="2"/>
      </rPr>
      <t>De acuerdo con el registro, esta meta fue reportada como cumplida en el segundo trimestre de 2025. Es importante mencionar que, debido a la eliminación de tres actividades del componente (1.2.2, 1.5.3 y 1.5.5), la ponderación de las actividades cambió. En consecuencia, el avance anual de esta actividad aumento, pasando de 1,41% a 1,49%.</t>
    </r>
  </si>
  <si>
    <t>Oportunidad en la Fecha Programada 4to Seguimiento</t>
  </si>
  <si>
    <r>
      <rPr>
        <b/>
        <sz val="11"/>
        <rFont val="Arial"/>
        <family val="2"/>
      </rPr>
      <t xml:space="preserve">Seg OCI Ene 2026: </t>
    </r>
    <r>
      <rPr>
        <sz val="11"/>
        <rFont val="Arial"/>
        <family val="2"/>
      </rPr>
      <t>De acuerdo con el registro, esta meta fue reportada como cumplida en el tercer trimestre de 2025. Es importante mencionar que, si bien se eliminaron tres actividades del componente (1.2.2, 1.5.3 y 1.5.5), la ponderación de esta actividad no se vio afectada, por lo que el avance anual registrado es del 1,49%.</t>
    </r>
  </si>
  <si>
    <r>
      <rPr>
        <b/>
        <sz val="11"/>
        <rFont val="Arial"/>
        <family val="2"/>
      </rPr>
      <t xml:space="preserve">Seg OCI Ene 2026: </t>
    </r>
    <r>
      <rPr>
        <sz val="11"/>
        <rFont val="Arial"/>
        <family val="2"/>
      </rPr>
      <t>De acuerdo con el registro, esta meta fue reportada como cumplida en el tercer trimestre de 2025. Es importante mencionar que, debido a la eliminación de tres actividades del componente (1.2.2, 1.5.3 y 1.5.5), la ponderación de las actividades cambió. En consecuencia, el avance anual de esta actividad aumento, pasando de 1,41% a 1,49%.</t>
    </r>
  </si>
  <si>
    <t>Cumplida en el 3 trimestre 2025</t>
  </si>
  <si>
    <r>
      <rPr>
        <b/>
        <sz val="11"/>
        <rFont val="Arial"/>
        <family val="2"/>
      </rPr>
      <t xml:space="preserve">Seg OCI Ene 2026: </t>
    </r>
    <r>
      <rPr>
        <sz val="11"/>
        <rFont val="Arial"/>
        <family val="2"/>
      </rPr>
      <t>De acuerdo con el registro, esta meta fue reportada como cumplida en el primer trimestre de 2025. Es importante mencionar que, debido a la eliminación de tres actividades del componente (1.2.2, 1.5.3 y 1.5.5), la ponderación de las actividades cambió. En consecuencia, el avance anual de esta actividad aumento, pasando de 1,41% a 1,49%.</t>
    </r>
  </si>
  <si>
    <t>Actividad CUMPLIDA PARCIALMENTE. Se encuentra pendiente la realización y publicación de un tercer seguimiento a los riesgos de corrupción. Si bien la Política establece una periodicidad para el reporte, dicha periodicidad no se encuentra alineada con los tiempos de evaluación del PTEP, lo cual impacta el cumplimiento de la actividad.</t>
  </si>
  <si>
    <r>
      <t xml:space="preserve">Seg OCI Ene 2026: </t>
    </r>
    <r>
      <rPr>
        <sz val="11"/>
        <rFont val="Arial"/>
        <family val="2"/>
      </rPr>
      <t xml:space="preserve">Si bien se evidencia gestión por parte del proceso responsable —particularmente en la solicitud formal de los insumos requeridos para el seguimiento—, la actividad programada para el cuarto trimestre de 2025, “Realizar el seguimiento a la Matriz de Riesgos de Seguridad de la Información y publicar el informe respectivo”, no fue ejecutada. En consecuencia, la actividad se clasifica como </t>
    </r>
    <r>
      <rPr>
        <b/>
        <sz val="11"/>
        <rFont val="Arial"/>
        <family val="2"/>
      </rPr>
      <t>INCUMPLIDA</t>
    </r>
    <r>
      <rPr>
        <sz val="11"/>
        <rFont val="Arial"/>
        <family val="2"/>
      </rPr>
      <t xml:space="preserve"> para el periodo evaluado.
Es pertinente señalar que tanto el proceso responsable, en su calidad de Primer Línea de Defensa (1LD), como la Oficina Asesora de Planeación (OAP), desde su rol de Segunda Línea de Defensa (2LD), no identificaron oportunamente el riesgo de incumplimiento. Esta situación impidió realizar a tiempo el ajuste correspondiente en el PTEP de la Entidad, afectando la adecuada gestión del riesgo y el cumplimiento del cronograma establecido.
Finalmente, es importante mencionar que, debido a la eliminación de tres actividades del componente (1.2.2, 1.5.3 y 1.5.5), la ponderación de las actividades cambió. En consecuencia, el avance anual de esta actividad aumento del 0,94% a 1,00%.</t>
    </r>
  </si>
  <si>
    <r>
      <t xml:space="preserve">Seg OCI Ene 2026: </t>
    </r>
    <r>
      <rPr>
        <sz val="11"/>
        <rFont val="Arial"/>
        <family val="2"/>
      </rPr>
      <t>No se reporta ni se allegan evidencias que permitan evidenciar la gestión del proceso responsable, sin embargo si se indica que "El informe de monitoreo de los riesgos de corrupción, de conformidad con la Política de Riesgos vigente, se elaborará con corte al 31 de diciembre, y sus resultados serán presentados en el mes de febrero de 2026". En consecuencia, la actividad se clasifica como INCUMPLIDA para el periodo evaluado.
Es pertinente señalar que tanto el proceso responsable, en su calidad de Primer Línea de Defensa (1LD), como la Oficina Asesora de Planeación (OAP), desde su rol de Segunda Línea de Defensa (2LD), no identificaron oportunamente el riesgo de incumplimiento. Esta situación impidió realizar a tiempo el ajuste correspondiente en el PTEP de la Entidad, afectando la adecuada gestión del riesgo y el cumplimiento del cronograma establecido.
Finalmente, es importante mencionar que, debido a la eliminación de tres actividades del componente (1.2.2, 1.5.3 y 1.5.5), la ponderación de las actividades cambió. En consecuencia, el avance anual de esta actividad aumento del 0,94% a 1,00%.</t>
    </r>
  </si>
  <si>
    <r>
      <rPr>
        <b/>
        <sz val="11"/>
        <rFont val="Arial"/>
        <family val="2"/>
      </rPr>
      <t xml:space="preserve">Seg OCI Ene 2026: </t>
    </r>
    <r>
      <rPr>
        <sz val="11"/>
        <rFont val="Arial"/>
        <family val="2"/>
      </rPr>
      <t>Se da cumplimiento a la actividad programada teniendo en cuenta los soportes documentales allegados (memorando del 14 de octubre 2025 N°  3-2025-41233) y el reporte realizado por el proceso responsable, que indica que el informe se encuentra publicado en el botón de transparencia: https://scj.gov.co/transparencia/planeacion-presupuesto-ingresos/informes-control-interno</t>
    </r>
  </si>
  <si>
    <r>
      <rPr>
        <b/>
        <sz val="11"/>
        <rFont val="Arial"/>
        <family val="2"/>
      </rPr>
      <t xml:space="preserve">Seg OCI Ene 2026: </t>
    </r>
    <r>
      <rPr>
        <sz val="11"/>
        <rFont val="Arial"/>
        <family val="2"/>
      </rPr>
      <t>Se evidencia la invitación enviada por correo electrónico a la capacitación “Comprendiendo y Combatiendo la Trilogía del Riesgo”, realizada el 19 de noviembre de 2025, así como la divulgación masiva al interior de la entidad de la pieza informativa “Conoce aquí los riesgos a los que se expone la entidad”, distribuida el 1 de diciembre de 2025. Si bien con estas acciones se cumple la actividad programada, se recomienda que en futuras oportunidades se tenga en cuenta que una campaña de sensibilización debe incorporar una estrategia de comunicación integral que articule diversos canales (correos, piezas gráficas, talleres, entre otros), un plan de actividades con responsables y tiempos definidos, y mecanismos de monitoreo y evaluación que permitan medir su impacto y realizar los ajustes necesarios para fortalecer su efectividad.</t>
    </r>
  </si>
  <si>
    <r>
      <t xml:space="preserve">Seg OCI Ene 2026: </t>
    </r>
    <r>
      <rPr>
        <sz val="11"/>
        <rFont val="Arial"/>
        <family val="2"/>
      </rPr>
      <t>Se evidencia el Acta del Comité de Gestión y Desempeño del 14 de octubre de 2025, en la cual se aprobó el Plan de Cumplimiento Normativo. Así mismo, esta Oficina verificó en el Portal MIPG la adopción del documento metodológico y observó la publicación del PL‑GJ‑01 Plan de Cumplimiento Normativo, oficializado el 12 de noviembre de 2025.
Adicionalmente, se allegó la matriz del plan, en la que se relacionan cinco actividades —cada una con una ponderación del 20 % y con las dependencias e instancias responsables asignadas— programadas para ejecutarse entre el 15 de octubre de 2025 y el 15 de octubre de 2026.
Con base en lo anterior, la actividad se califica como CUMPLIDA EXTEMPORÁNEAMENTE, dado que su programación original correspondía al mes de mayo de 2025.</t>
    </r>
  </si>
  <si>
    <r>
      <rPr>
        <b/>
        <sz val="11"/>
        <rFont val="Arial"/>
        <family val="2"/>
      </rPr>
      <t xml:space="preserve">Seg OCI Ene 2026: </t>
    </r>
    <r>
      <rPr>
        <sz val="11"/>
        <rFont val="Arial"/>
        <family val="2"/>
      </rPr>
      <t>Se da cumplimiento a la actividad programada teniendo en cuenta los soportes documentales allegados (memorando del 31 de octubre 2025 N°  3-2025-43013) y el reporte realizado por el proceso responsable, que indica que el informe se encuentra publicado en el botón de transparencia: https://scj.gov.co/transparencia/planeacion-presupuesto-ingresos/informes-control-interno</t>
    </r>
  </si>
  <si>
    <t>Total actividades establecidas PTEP 2025</t>
  </si>
  <si>
    <t>Total Ejecuciones establecidas PTEP 2025</t>
  </si>
  <si>
    <t>Ponderación PTEP 2025</t>
  </si>
  <si>
    <t>1. Administración de Riesgos</t>
  </si>
  <si>
    <t>2. Redes y Articulación</t>
  </si>
  <si>
    <t>3. Modelo de Estado Abierto</t>
  </si>
  <si>
    <t>4. Iniciativas Adicionales</t>
  </si>
  <si>
    <t>TOTAL</t>
  </si>
  <si>
    <t>Cálculo de avance PTEP a 31 de diciembre 2025 Oficina de Control Interno.</t>
  </si>
  <si>
    <t>Seg OCI Abr: Se allega una (1) lista de asistencia del 5 de marzo 2025 en la que se registra el tema "redes internas - Mesas ténicas", si bien se acepta el avance reportado, se recomienda a los responsables tener presenta la meta establecida "Matriz de inventario de mesas técnicas" y la fecha máxima de ejecución es Mayo 2025. La actividad continua en ejecución</t>
  </si>
  <si>
    <t>Seg OCI Abr: Se evidencian las piezas comunicativas de la campaña  "VIVA RECARGADO" (salvapantallas, correo, carteleras), se recomienda que cuando se soporten los correos electrónicos, estos sean impresos en PDF y no se adjunten como pantallazos. La actividad continua en ejecución</t>
  </si>
  <si>
    <t>Seg OCI Abr: Se evidencia el enlace de la encuesta "Encuesta de Satisfacción sobre la campaña y el concurso "Viva Engage"", así como los informes cuantitativos y cualitativos (reporte descargado de FORMS) aportados por el proceso responsable, así mismo se allegó la base de datos de las respuestas obtenidas. La actividad continua en ejecución</t>
  </si>
  <si>
    <t>Seg OCI Abr:  Los soportes allegados no guardan coherencia con la meta establecidad la cual corresponde  "Matriz de inventario  Unico de Instancias de  Coordinación" por lo anterior la actividad se califica como INCUMPLIDA, se sugiere adelantar las acciones pertinentes que den cumplimiento a la accion teniendo en cuenta que estaba prgramada para el mes de marzo.</t>
  </si>
  <si>
    <t>Seg OCI Abr: Se evidencia la actualización realizada en la web de la entidad https://scj.gov.co/es/transparencia/obligacion-reporte-informacion/instancias-coordinacion Actas, Normatividad e Informes. Teniendo en cuenta la actividad y la meta establecida,dando cumplimiento a la actividad propuesta.
Por lo anterior, esta Oficina evidencia que, para el periodo objeto de seguimiento y para la vigencia, la actividad se cumplió al 100% y dentro del tiempo establecido para la vigencia 2025.</t>
  </si>
  <si>
    <t>Seg OCI Jul: Una vez verificados los soportes documentales acorde con el reporte de la dependencia líder, se acepta el 0,5 del avance registrado. No obstante, se importante mencionar que la fecha máxima de ejecución se venció en mayo 2025, por lo que la acción se califica como INCUMPLIDA al cierre del II trimestre 2025.</t>
  </si>
  <si>
    <t>Seg OCI Jul: Se evidencian las piezas comunicativas de la campaña  "Cuidar es Actual" (salvapantallas, correo, carteleras), se recomienda NUEVAMENTE que cuando se soporten los correos electrónicos, estos sean impresos en PDF y no se adjunten como pantallazos. La actividad continua en ejecución</t>
  </si>
  <si>
    <t>Seg OCI Jul: Se evidencia el enlace de la encuesta "INFORME ENCUESTA DE SATISFACCIÓN  CAMPAÑA INTERNA SEGUNDO TRIMESTRE – #CUIDARESACTUAR"", así la captura de pantalla de los resultados (obtenidos de la aplicación FORMS), así mismo se allegó la base de datos de las respuestas obtenidas. La actividad continua en ejecución</t>
  </si>
  <si>
    <t>Seg OCI Jul: Se  evidencia el correo de solicitud (del 19 de mayo 2025) y una matriz con información asociada al inventario objeto de la acción, si bien se acepta el avance, se debe tener en cuenta que la meta es "1 matriz de inventario  Único de Instancias de Coordinación", la cual debe usar oficializada , aprobada por la instancia que corresponda y comunicada si así aplica, para que el 100% de la acción se cumpla.
Se observa que la fecha final de ejecución fue reprogramada y se registra actualmente SEPTIEMBRE 2025, no obstante, en el cronograma solo se observó la programación de mayo, por lo que la OCI realiza el ajuste en la presente matriz y programa el restante porcentaje en SEPTIEMBRE. La actividad continua en ejecución</t>
  </si>
  <si>
    <t>Seg OCI Oct: 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
Ahora bien, con respecto al III trimestre 2025 se evidencia el correo electrónico del 31 de julio 2025 en el que se comunica la matriz de inventario de mesas técnicas, con lo anterior se da cumplimiento al 100% de la acción.</t>
  </si>
  <si>
    <t>Seg OCI Oct: Se evidencian las piezas comunicativas de la campaña  "Segur💛s, Unid💙s, Divers💜sí" (salvapantallas, correo, concurso, encuesta de satisfacción), se recomienda NUEVAMENTE que cuando se soporten los correos electrónicos, estos sean impresos en PDF y no se adjunten como pantallazos. La actividad continua en ejecución</t>
  </si>
  <si>
    <t>Seg OCI Oct: Se evidencia el enlace de la encuesta "INFORME ENCUESTA DE SATISFACCIÓN CAMPAÑA INTERNA TERCER TRIMESTRE “SEGUROS, UNIDOS Y DIVERSOS”, así como la captura de pantalla de los resultados (obtenidos de la aplicación FORMS), así mismo se allegó la base de datos de las respuestas obtenidas. La actividad continua en ejecución</t>
  </si>
  <si>
    <t>Seg OCI Oct: 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
Ahora bien, con respecto al III trimestre 2025 se evidencia el correo electrónico del 31 de julio 2025 en el que se comunica la matriz de inventario  Único de Instancias de Coordinación, con lo anterior se da cumplimiento al 100% de la acción.</t>
  </si>
  <si>
    <t>Seg OCI Oct: De acuerdo con el registro, esta meta fue reportada como cumplida en el primer trimestre de 2025.
Por lo anterior, no resulta claro el motivo por el cual el proceso responsable continúa realizando reportes y allegando evidencias, ni la razón por la que la OAP las recepciona sin precisar en su monitoreo que la actividad ya fue cumplida. En caso de que se requiera ampliar o ajustar la meta de la actividad, se recomienda al proceso responsable elevar la solicitud correspondiente a la OAP, con el fin de que el PTEP sea actualizado conforme a la realidad operativa.</t>
  </si>
  <si>
    <t>Seg OCI Abr: Se evidencia actualización en el menú "Participa" así:
* Participación para el Diagnóstico de Necesidades e Identificación de Problemas - 4 publicaciones.
* Planeación y Presupuesto Participativo - 4 publicaciones.
* Consulta Ciudadana - 1 publicación.
* Rendición de cuentas - 3 publicaciones.
La actividad continua en ejecución</t>
  </si>
  <si>
    <t>Seg OCI Abr: Se evidencia el archivo Excel "ESQUEMA DE PUBLICACION 2025 PAGINA WEB" en el que se relaciona un total de 112 Títulos de Información. Teniendo en cuenta lo anterior, se acepta el reporte de avance realizado por el proceso.
Teniendo en cuenta la meta establecida, se aclara que la resolución que se allegue para dar cumplimiento total a la actividad, debe estar firmada y oficializada en la SDSCJ y que la fecha de terminación es Abril 2025.
La actividad continua en ejecución</t>
  </si>
  <si>
    <t>Seg OCI Abr: La acción se encuentra dentro de los tiempos establecidos, su fecha máxima de ejecución es Junio 2025. Sin embargo, la programación no se observa registrada en la presente matriz.
Se recomienda tener en cuenta que la socialización es un ejercicio en el que se da una comunicación en doble vía con quien recibe la información, por lo que, no es lo mismo que comunicar o divulgar la información.</t>
  </si>
  <si>
    <t>Seg OCI Abr: La acción se encuentra dentro de los tiempos establecidos, su fecha máxima de ejecución es Diciembre 2025. Sin embargo, la programación no se observa registrada en la presente matriz.
Se recomienda tener en cuenta que la socialización es un ejercicio en el que se da una comunicación en doble vía con quien recibe la información, por lo que, no es lo mismo que comunicar o divulgar la información.</t>
  </si>
  <si>
    <t>Seg OCI Abr: Se evidencian las actualizaciones realizadas en el 1 trimestre 2025 en el portal de datos abiertos  https://datosabiertos.bogota.gov.co/organization/secretaria-distrital-de-seguridad-convivencia-y-justicia?q=&amp;sort=metadata_modified+desc
La actividad continua en ejecución</t>
  </si>
  <si>
    <t>Seg OCI Abr: La acción se encuentra dentro de los tiempos establecidos, su fecha máxima de ejecución es Diciembre 2025. Así mismo, la programación no se observa registrada en la presente matriz. Se recomienda tener en cuenta que el ejercicio de Sensibilización es diferente al ejercicio de divulgación.</t>
  </si>
  <si>
    <t>Seg OCI Abr: Se evidencia la publicación del "Informe de gestión de la SDSCJ enero a diciembre 2024" realizada el 31 de enero 2025.
https://scj.gov.co/es/transparencia/planeacion-presupuesto-ingresos/informe-gestion
La actividad continua en ejecución</t>
  </si>
  <si>
    <t>Seg OCI Abr: La acción se encuentra dentro de los tiempos establecidos, su fecha máxima de ejecución es Diciembre 2025. Así mismo, la programación no se observa registrada en la presente matriz. Se recomienda revisar la coherencia entre la "actividad" y la "meta producto", toda vez que el ejercicio de socialización es diferente al ejercicio de divulgación.</t>
  </si>
  <si>
    <t>Seg OCI Abr: Se reporta ejecución de la acción con anterioridad a la fecha de inicio establecida. El proceso reporta la comunicación del memorando 3-2025-4010  del 4 de febrero 2025. Si bien se acepta este reporte, se recomienda revisar la coherencia entre la "actividad" y la "meta producto", toda vez que el ejercicio de socialización es diferente al ejercicio de divulgación, este ultimo ejercicio si puede evidenciarse por medio de la comunicación de un memorando, mientras que la socialización no.
Por último se menciona que la programación no se observa registrada en la presente matriz. 
La actividad continua en ejecución</t>
  </si>
  <si>
    <t>Seg OCI Abr: La programación no se observa registrada en la presente matriz, así mismo, se recomienda tener en cuenta que el ejercicio de capacitación debe soportarse con evidencias como lista de asistencia, acta de reunión y/o grabación de la sesión, por lo que el correo de invitación y el correo de aprobación del banner no es un soporte valido, por lo que el reporte del 1 trimestre 2025 no da un % de avance en el cumplimiento.</t>
  </si>
  <si>
    <t>Seg OCI Abr: Se observa en el menú "Ejecución presupuestal" la publicación al cierre de los meses de enero, febrero y marzo 2025. Es importante mencionar que la programación no se observa registrada en la presente matriz.
La actividad continua en ejecución</t>
  </si>
  <si>
    <t>Seg OCI Abr: Se evidencia en el menú "Plan anual de adquisiciones" la publicación de:
* Plan Anual de Adquisiciones vigencia 2025
* Seguimiento al PAA – Primer Trimestre de 2025 (Documento)
https://scj.gov.co/es/transparencia/contratacion/plan-anual-adquisiciones
Es importante mencionar que la programación no se observa registrada en la presente matriz,
La actividad continua en ejecución</t>
  </si>
  <si>
    <t>Seg OCI Abr: Se evidencian tres (3) listas de asistencias (descargados del aplicativo FORMS) de las 3 capacitaciones realizadas en el 1 trimestre del 2025 así: 14 y 27 de enero 2025, 21 de marzo 2025.
Por lo anterior, esta Oficina evidencia que, para el periodo objeto de seguimiento y para la vigencia, la actividad se cumplió al 100% y dentro del tiempo establecido para la vigencia 2025.</t>
  </si>
  <si>
    <t>Seg OCI Abr: Se observan las publicaciones realizadas en las diferentes redes sociales de la entidad durante el 1 trimestre 2025, es importante mencionar que la meta establecida es "...12 publicaciones en la vigencia.", por lo que se recomienda que el reporte de avance sea coherente con la meta, si el proceso evalúa la viabilidad de aumentar la meta, debe solicitar la actualización del PTEP.
La actividad continua en ejecución</t>
  </si>
  <si>
    <t xml:space="preserve">Seg OCI Abr: Se evidencio una (1) lista de asistencia (descargada del aplicativo FORMS) de la socialización "Como hacer documentos Accesibles" realizada el 18 de marzo 2025. Es importante mencionar que la programación no se encuentra registrada en la matriz.
La actividad continua en ejecución
</t>
  </si>
  <si>
    <t xml:space="preserve">Seg OCI Abr: Se evidenció la matriz de seguimiento en el que se registra el monitoreo aleatorio realizado en el 1 trimestre 2025. Es importante mencionar que la programación no se encuentra registrada en la matriz.
La actividad continua en ejecución
</t>
  </si>
  <si>
    <t>Seg OCI Abr: Se evidencio la matriz "Monitoreo V Botón de Transparencia 1T-2025" en la que se relacionan 114 documentos verificados.
La actividad continua en ejecución</t>
  </si>
  <si>
    <t>Seg OCI Abr: La acción se encuentra dentro de los tiempos establecidos, su fecha de ejecución es Mayo 2025. Sin embargo, la programación no se observa registrada en la presente matriz.</t>
  </si>
  <si>
    <t>Seg OCI Abr: La acción se encuentra dentro de los tiempos establecidos, su fecha de ejecución es Abril 2025. Sin embargo, la programación no se observa registrada en la presente matriz. Finalmente, es importante aclarar que el ejercicio de socialización es diferente al ejercicio de divulgación, por lo que la socialización no se evidencia por medio de piezas comunicativas, correos masivos, ni publicaciones en web, dado que esto no garantiza un espacio de retroalimentación.</t>
  </si>
  <si>
    <t>Seg OCI Abr: Se evidencia el correo masivo del 21 de enero 2025 con asunto "¡Te invitamos a denunciar cualquier posible acto de corrupción!". Teniendo en cuenta la meta establecida y el % de avance reportado por el proceso, la actividad se califica como ejecutada en el periodo objeto de seguimiento.
La actividad continua en ejecución.</t>
  </si>
  <si>
    <t>Seg OCI Abr: Se evidencian correos de convocatoria al equipo de gestores de integridad (enero 2025) y la divulgación de la Resolución interna N° 033 de 2025 "Por Ia cual se modifica Ia Resolución 321 del 15 de abril de 2020 modificada por Ia Resolución 058 del 05 de abril de 2024 en cuanto a los servidores públicos del Equipo de Gestores de I integridad". Teniendo en cuenta la meta establecida y el % de avance reportado por el proceso, la actividad se califica como ejecutada en el periodo objeto de seguimiento.
La actividad continua en ejecución.</t>
  </si>
  <si>
    <t>Seg OCI Abr: La acción se encuentra dentro de los tiempos establecidos, su fecha máxima de ejecución es diciembre 2025. Es importante mencionar que la programación no se observa registrada en la presente matriz.</t>
  </si>
  <si>
    <t>Seg OCI Abr: Se evidencia lista de asistencia de la "mesa de relacionamiento con el ciudadano" del 31 de marzo 2025, sin embargo, teniendo en cuenta que el proceso reporta que esta mesa no se ejecuto completamente por falta de Quorum, no se da % de avance. Es importante tener en cuenta que la actividad tiene fecha máxima de ejecución el Julio 2025.</t>
  </si>
  <si>
    <t>Seg OCI Abr: Se evidenció la publicación de la "Estrategia de Rendición de Cuentas 2025" el 25 de marzo 2025 en la pagina web de la entidad en el menú Plan de Acción https://scj.gov.co/es/transparencia/planeacion-presupuesto-ingresos/plan-accion. En cuanto a la socialización, se evidencia la lista de asistencia de la sesion de "Socialización RdC" realizada el 19 de marzo 2025, con la participación de 5 colaboradores de la SDSCJ.  No obstante, se recomienda que la socializaciones se refuercen y se cuente con mayor participación en la entidad (colaboradores de todos los niveles, procesos y dependencias).
Por lo anterior, esta Oficina evidencia que, para el periodo objeto de seguimiento y para la vigencia, la actividad se cumplió al 100% y dentro del tiempo establecido para la vigencia 2025.</t>
  </si>
  <si>
    <t>Seg OCI Abr: Se evidenció la publicación de la "Estrategia de Participación Ciudadana 2025" y "Plan de Participación Ciudadana 2025" en la pagina web de la entidad en el menú Plan de Acción - Planes estratégicos, sectoriales e institucionales - Plan de Participación Ciudadana
https://scj.gov.co/es/transparencia/planeacion-presupuesto-ingresos/plan-accion
Por lo anterior, esta Oficina evidencia que, para el periodo objeto de seguimiento y para la vigencia, la actividad se cumplió al 100% y dentro del tiempo establecido para la vigencia 2025.</t>
  </si>
  <si>
    <t>Seg OCI Abr: Se evidenció una (1) lista de asistencia y el material presentado en la sesión presencial del 19 de marzo 2025, en la que se relacionó el tema "Socialización RDC". Es importante mencionar que la programación no se encuentra registrada en la matriz.
La actividad continua en ejecución</t>
  </si>
  <si>
    <t>Seg OCI Abr: No se evidencia soporte documental de la ejecución de la actividad, así como tampoco se observa la programación en la matriz de este programa.</t>
  </si>
  <si>
    <t>Seg OCI Abr: Se evidencia la documentación del cierre de la RdC 2024 y se informa que la audiencia se realizará en abril 2025. Se recomienda continuar con la gestión y documentar el acompañamiento ha realizarse tanto en la audiencia como en los espacios de diálogos.
La actividad continua en ejecución</t>
  </si>
  <si>
    <t>Seg OCI Abr: Se observan las publicaciones realizadas en las diferentes redes sociales de la entidad durante el 1 trimestre 2025, es importante mencionar que la meta establecida es "Tres (3) piezas trimestrales ", por lo que se recomienda que el reporte de avance sea coherente con la meta, si el proceso evalúa la viabilidad de aumentar la meta, debe solicitar la actualización del PTEP.
La actividad continua en ejecución</t>
  </si>
  <si>
    <t>Seg OCI Abr: Se observan las publicaciones de videos (en YOUTUBE) con interpretación en Lengua de Señas Colombiana realizadas durante el 1 trimestre 2025, es importante mencionar que la meta establecida es "Dos (2) videos trimestrales  ", por lo que se recomienda que el reporte de avance sea coherente con la meta, si el proceso evalúa la viabilidad de aumentar la meta, debe solicitar la actualización del PTEP.
La actividad continua en ejecución</t>
  </si>
  <si>
    <t>Seg OCI Abr: La acción se encuentra dentro de los tiempos establecidos, su fecha de ejecución es de abril a octubre 2025. Es importante mencionar que la programación no se observa registrada en la presente matriz.</t>
  </si>
  <si>
    <t>Seg OCI Abr: La acción se encuentra dentro de los tiempos establecidos, su fecha de ejecución es de abril a diciembre 2025. Es importante mencionar que la programación no se observa registrada en la presente matriz.</t>
  </si>
  <si>
    <t>Seg OCI Abr: La acción se encuentra dentro de los tiempos establecidos, su fecha de ejecución es diciembre 2025. Es importante mencionar que la programación no se observa registrada en la presente matriz.</t>
  </si>
  <si>
    <t>Seg OCI Jul: Se evidencia actualización en el menú "Participa" así:
* Preguntas ciudadanas y respuestas - Rendición de cuentas 2024
* Plan de Participación Ciudadana 2025
* Estrategia de Participación Ciudadana 2025
La actividad continua en ejecución</t>
  </si>
  <si>
    <t>Seg OCI Jul: Se evidencia la publicación realizada el 12 de junio 2025 del "Esquema de Publicación de la página web de la SDSCJ - 2025" en la ruta Transparencia y Acceso a la Información Pública - Datos Abiertos - Esquema de Publicación de la Información.
el documento se encuentra en el enlace https://scj.gov.co/sites/default/files/instrumentos_gestion_informacion/Esquema%20de%20Publicaci%C3%B3n%20de%20la%20p%C3%A1gina%20web%20SDSCJ%20-%202025.xlsx
La actividad se cumple al 100%</t>
  </si>
  <si>
    <t>Seg OCI Jul: A pesar de que la dependencia líder informa (y la OAP valida el avance) a las áreas de la SDSCJ sobre el esquema de publicación —comunicando el contenido y solicitando su revisión, así como emitiendo alertas por correo electrónico—, el avance de esta acción, según la evaluación de la OCI, es del 0%. Esto se debe a que no existe evidencia de un proceso de socialización efectivo, entendido como la interacción con los destinatarios para asegurar la apropiación del conocimiento.
Por lo anterior, la actividad se califica como INCUMPLIDA.</t>
  </si>
  <si>
    <t>Seg OCI Jul: A pesar de que la dependencia líder informa que se realizó una "socialización", las evidencias no dan cuenta de la misma, dado que lo que se observa es un correo electrónico (aunque de asunto "Socialización...") por medio del cual se comunica el informe de seguimiento al cumplimiento de la Ley 1712 de 2014.
Por lo anterior y según la evaluación de la OCI, el avance de esta acción es 0%. Esto se debe a que no existe evidencia de un proceso de socialización efectivo, entendido como la interacción con los destinatarios para asegurar la apropiación del conocimiento.
Teniendo en cuenta que la fecha máxima de ejecución es diciembre 2025, la acción continua en ejecución, sin embargo,  la actividad programada para el periodo objeto de seguimiento se INCUMPLIO.</t>
  </si>
  <si>
    <t>Seg OCI Jul: Se evidencian las actualizaciones realizadas en el 2 trimestre 2025 en el portal de datos abiertos  https://datosabiertos.bogota.gov.co/organization/secretaria-distrital-de-seguridad-convivencia-y-justicia?q=&amp;sort=metadata_modified+desc
No obstante, es importante mencionar que se registraba ejecución cumplida en los meses de julio a diciembre, lo cual no es coherente con el periodo evaluado y trascurrido del año. Por lo anterior, esta Oficina realiza el ajuste en el registro del cronograma para los meses mencionados.
La actividad continua en ejecución</t>
  </si>
  <si>
    <t>Seg OCI Jul: Se evidencia la pieza comunicativa de invitación a la sesión del 29 de mayo, la lista de asistencia (aplicativo FORMS) con 30 asistentes y la grabación de la sesión.
No obstante, es importante mencionar que se registraba ejecución cumplida en Noviembre, lo cual no es coherente con el periodo evaluado y trascurrido del año. Por lo anterior, esta Oficina realiza el ajuste en el registro del cronograma para el mes mencionado.
La actividad continua en ejecución</t>
  </si>
  <si>
    <t>Seg OCI Jul: Teniendo en cuenta que en mayo 2025 se cambio la meta de la acción del 4 informes a 1 informe, la acción se da por cumplida con la gestión realizada en el I trimestre 2025.</t>
  </si>
  <si>
    <t>Seg OCI Jul: El avance reportado por la dependencia líder y aceptado por la OAP no es valido, toda vez que la pieza comunicativa divulgada esta asociado a "Conoce la actualización de la ’Guía para la Medición de la Calidad de las Respuestas a Peticiones Ciudadanas’." y no al tema de la acción del PTEP "...piezas comunicativas dando a conocer los resultados de seguimiento de PQRSDF elaboradas y divulgadas por la oficina de comunicaciones.
La actividad programada para el periodo objeto de seguimiento se INCUMPLIO. Adicionalmente se reitera lo mencionado por la OCI en el seguimiento anterior " Se recomienda revisar la coherencia entre la "actividad" y la "meta producto", toda vez que el ejercicio de socialización es diferente al ejercicio de divulgación."</t>
  </si>
  <si>
    <t>Seg OCI Jul: El proceso reporta la comunicación del memorando  3-2025-24578  del 24 de junio 2025. Si bien se acepta este reporte, nuevamente se reitera lo mencionado por la OCI en el periodo anterior "se recomienda revisar la coherencia entre la "actividad" y la "meta producto", toda vez que el ejercicio de socialización es diferente al ejercicio de divulgación, este ultimo ejercicio si puede evidenciarse por medio de la comunicación de un memorando, mientras que la socialización no.
La actividad continua en ejecución</t>
  </si>
  <si>
    <t>Seg OCI Jul: Se evidencia la pieza comunicativa de invitación a la sesión del 26 de junio, la lista de asistencia (aplicativo FORMS) con 139 asistentes y el material socializado, si bien la dependencia líder y la OAP registran (de manera extemporánea) cumplimiento de la actividad de marzo, la OCI no evidencia los soportes correspondientes y por lo tanto no da avance a la actividad de ese mes.
La actividad continua en ejecución</t>
  </si>
  <si>
    <t>Seg OCI Jul: Se observa en el menú "Ejecución presupuestal" la publicación al cierre de los meses de abril, mayo y junio 2025. Es importante mencionar que la dependencia líder y la OAP no registraron cumplimiento de la actividad en Junio, no obstante, en la verificación realizada por la OCI evidencio que si se habían realizado las publicaciones de ese mes en la ruta Transparencia y Acceso a la Información Pública » Planeación, Presupuesto e Informes Ejecución presupuestal
La actividad continua en ejecución</t>
  </si>
  <si>
    <t>Seg OCI Jul: Se evidencia en el menú "Plan anual de adquisiciones" la publicación de:
*Seguimiento al PAA – Primer Trimestre de 2025 (Documento) publicado el 01 de abril 2025
https://scj.gov.co/es/transparencia/contratacion/plan-anual-adquisiciones
Es importante mencionar que en el cronograma, no se relaciono ni la programación ni la ejecución del mes de abril, no obstante, si se dio cumplimiento en junio, sin que ese cumplimiento estuviera soportado. Por lo anterior, esa ejecución no se avala por la OCI
La actividad continua en ejecución</t>
  </si>
  <si>
    <t>Seg OCI Jul: Se evidencia el "Plan de Trabajo Actualización Activos Información 2025", con lo que se da un avance del 50%.
La actividad continua en ejecución</t>
  </si>
  <si>
    <t>Seg OCI Jul: Se evidencian las piezas comunicativas divulgadas al interior de la entidad, se debe tener en cuenta que dentro de las evidencias deben aportarse los correos o medio de comunicación, para dejar la trazabilidad de las fechas en las que se ejecuta la actividad.
La actividad continua en ejecución</t>
  </si>
  <si>
    <t>Seg OCI Jul: Se observan las publicaciones realizadas en las diferentes redes sociales de la entidad durante el 2 trimestre 2025, es importante mencionar que la meta establecida es "...12 publicaciones en la vigencia.", por lo que se NUEVAMENTE se recomienda que el reporte de avance sea coherente con la meta, si el proceso evalúa la viabilidad de aumentar la meta, debe solicitar la actualización del PTEP.
La actividad continua en ejecución</t>
  </si>
  <si>
    <t>Seg OCI Jul: No se presenta programación de ejecución para el 2do trimestre 2025</t>
  </si>
  <si>
    <t xml:space="preserve">Seg OCI Jul: Se evidenció la matriz de seguimiento en el que se registra el monitoreo aleatorio realizado en el 2 trimestre 2025 (aun cuando el nombre del archivo indica 1 trimestre), así mismo 2 correos de alertamiento (mayo y junio), con lo que se da cumplimiento a lo programado para el periodo de seguimiento.
Se recomienda a la dependencia líder no allegar soportes de ejecución de periodos diferentes al objeto de seguimiento (2 trimestre 2025), y a la OAP no avalar los soportes que no corresponden al periodo.
La actividad continua en ejecución
</t>
  </si>
  <si>
    <t>Seg OCI Jul: Se evidencia el cumplimiento de la acción, con la comunicación del informe "Informe de Seguimiento al cumplimiento de la Ley 1712 de 2014 y de la Resolución 1519 de 2020 anexo 1 y 2 vigencia 2025".
Por lo anterior, esta Oficina evidencia que, para el periodo objeto de seguimiento y para la vigencia, la actividad se cumplió al 100% y dentro del tiempo establecido para la vigencia 2025.</t>
  </si>
  <si>
    <t>Seg OCI Jul: Se evidencian los soportes de la socialización realizada en abril (28 y 30).
Por lo anterior, esta Oficina evidencia que, para el periodo objeto de seguimiento y para la vigencia, la actividad se cumplió al 100% y dentro del tiempo establecido para la vigencia 2025.</t>
  </si>
  <si>
    <t>Seg OCI Jul: Se evidencian los soportes de las actividades realizadas en el 2do trimestre 2025, en el marco de la campaña. (Mismas evidencias de la acta 3.2.2)
La actividad continua en ejecución.</t>
  </si>
  <si>
    <t>Seg OCI Jul: Se evidencia la convocatoria realizada por medio del Banner de la web de la entidad en el mes de mayo, para la participación en el del dialogo ciudadano del 22 de mayo 2025.
Por lo anterior, esta Oficina evidencia que, para el periodo objeto de seguimiento y para la vigencia, la actividad se cumplió al 100% y dentro del tiempo establecido para la vigencia 2025.</t>
  </si>
  <si>
    <t>Seg OCI Jul: Se evidencia  el "SISTEMATIZACIÓN RENDICIÓN DE CUENTAS SECRETARÍA DISTRITAL DE SEGURIDAD, CONVIVENCIA Y JUSTICIA" en el que se describe las actividades ejecutadas por la entidad (con el acompañamiento de la OAP) para la realizacion de la Audiencia Publica.
Por lo anterior, esta Oficina evidencia que, para el periodo objeto de seguimiento y para la vigencia, la actividad se cumplió al 100% y dentro del tiempo establecido para la vigencia 2025.</t>
  </si>
  <si>
    <t>Seg OCI Jul: Se observan las publicaciones realizadas en las diferentes redes sociales de la entidad durante el 2 trimestre 2025, es importante mencionar que la meta establecida es "Tres (3) piezas trimestrales ", por lo que NUEVAMENTE se recomienda que el reporte de avance sea coherente con la meta, si el proceso evalúa la viabilidad de aumentar la meta, debe solicitar la actualización del PTEP.
La actividad continua en ejecución</t>
  </si>
  <si>
    <t>Seg OCI Abr: Se observan las publicaciones de videos (en YOUTUBE) con interpretación en Lengua de Señas Colombiana realizadas durante el 2 trimestre 2025, es importante mencionar que la meta establecida es "Dos (2) videos trimestrales  ", por lo que se recomienda NUEVAMENTE que el reporte de avance sea coherente con la meta, si el proceso evalúa la viabilidad de aumentar la meta, debe solicitar la actualización del PTEP.
De otro lado, es necesario que la Dependencia Líder y la OAP verifiquen la programación de lo que resta de la vigencia, toda vez que se esta sobrepasando la meta.
La actividad continua en ejecución</t>
  </si>
  <si>
    <t>Seg OCI Jul: Se evidencian los reportes realizados por 5 dependencias, respecto del Plan de Participación 2025.
Por lo anterior, esta Oficina evidencia que, para el periodo objeto de seguimiento y para la vigencia, la actividad se cumplió al 100% y dentro del tiempo establecido para la vigencia 2025.</t>
  </si>
  <si>
    <t>Seg OCI Jul: Se evidenció el archivo "Seguimiento I Estrategia de Participación Ciudadana 2025" en el que se registra el seguimiento a marzo de la vigencia. 
Asi mismo, se evidencia la publicación del seguimiento en la web de la entidad en la ruta: Transparencia y Acceso a la Información Pública » Obligación de Reporte de Información Específica por Parte de la Entidad Metas, Objetivos e Indicadores - Indicadores de Gestión 
https://scj.gov.co/sites/default/files/planeacion/I%20Seguimiento%20Estrategia%20de%20participacion%20ciudadana%202025.xlsx
Si bien, esta Oficina evidencia que, para el periodo objeto de seguimiento se da cumplimiento, se recomienda evaluar la pertinencia de la publicación de este informe en el Menú de "indicadores de gestión"</t>
  </si>
  <si>
    <t>Seg OCI Jul: Se encuentra programado para el IV trim 2025</t>
  </si>
  <si>
    <t>Seg OCI Oct: Se evidencia actualización en el menú "Participa" así:
Participa en la Construcción de Programa de Transparencia y Ética Pública 2025
Fecha de publicación: Agosto 01 2025
Le invitamos a participar en la construcción del Plan de Acción Institucional - POA 2025
Fecha de publicación: Agosto 01 2025
Plan de Participación Ciudadana 2025
Fecha de publicación: Agosto 01 2025
Preguntas ciudadanas y respuestas - Rendición de cuentas 2024
Fecha de publicación: Agosto 03 2025
Caracterización de Ciudadanos, Usuarios y Grupos de Interés de la Secretaría Distrital de Seguridad, Convivencia y Justicia 2025
Fecha de publicación: Julio 31 2025</t>
  </si>
  <si>
    <t>Seg OCI Oct: De acuerdo con el registro, está meta se reportó como cumplida en el II trimestre.</t>
  </si>
  <si>
    <t>Seg OCI Oct: No se allega ni reporte ni evidencia de la gestión por parte del proceso, y la OAP indica que la acción se encuentra cumplida, lo cual no es concordante, dado el resultado de la evaluación realizada por la OCI al cierre del 2 trimestre 2025 "A pesar de que la dependencia líder informa (y la OAP valida el avance) a las áreas de la SDSCJ sobre el esquema de publicación —comunicando el contenido y solicitando su revisión, así como emitiendo alertas por correo electrónico—, el avance de esta acción, según la evaluación de la OCI, es del 0%. Esto se debe a que no existe evidencia de un proceso de socialización efectivo, entendido como la interacción con los destinatarios para asegurar la apropiación del conocimiento".
Por lo anterior, la actividad se califica por segundo periodo como INCUMPLIDA.
Finalmente al revisar el cronograma, se evidenció que este fue modificado para los meses de enero a junio de 2025.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t>
  </si>
  <si>
    <t>Seg OCI Oct: Se evidencia la lista de asistencia de la sesión realizada el 22 de julio 2025 (con  82 asistentes) en la que se socializaron los temas: Transparencia y acceso a la información​, Participación Ciudadana y Botón de transparencia y botón de participación. Teniendo en cuenta que se trataron los 2 temas de la meta de esta actividad, se acepta el avance reportado.</t>
  </si>
  <si>
    <t>Seg OCI Oct: Se evidencian las actualizaciones realizadas en el 3 trimestre 2025 en el portal de datos abiertos  https://datosabiertos.bogota.gov.co/organization/secretaria-distrital-de-seguridad-convivencia-y-justicia?q=&amp;sort=metadata_modified+desc
La actividad continua en ejecución</t>
  </si>
  <si>
    <t>Seg OCI Oct: Se allegan las mismas evidencias aportadas para el 2 trim 2025, por lo que no son validas para avalar el avance reportado para septiembre 2025, adicionalmente, la OAP indica que la actividad se cumplió en el trimestre pasado, lo cual no es coherente con el resultado de la evaluación realizada por la OCI ni con las evidencias que se han aportado.
La actividad continua en ejecución t dado que la fecha programada es noviembre 2025 la acción se clasifica en ejecución.</t>
  </si>
  <si>
    <t>Seg OCI Oct: De acuerdo con el registro, esta meta fue reportada como cumplida en el primer trimestre de 2025.</t>
  </si>
  <si>
    <t>Seg OCI Oct: Se evidencia correo electrónico masivo del 1 de septiembre de asunto "Cada día somos mejores" en el que se comunica a los colaboradores os resultados de la gestión de PQRS del 1 semestre 2025 vs 1 semestre 2024.
Es importante mencionar que esta acción presenta un incumplimiento, debido a que el avance reportado en el II trimestre 2025 no fue aprobado y a la fecha no se evidencia ni se reporta cumplimiento de la acción programada para Mayo 2025.</t>
  </si>
  <si>
    <t>Seg OCI Oct: No se reporta avance ni se allegan evidencias por parte del proceso responsable, así mismo, la 2ld indica que la ejecución presenta rezago. Por lo anterior, la actividad se reporta como INCUMPLIDA.
La actividad continua en ejecución</t>
  </si>
  <si>
    <t>Seg OCI Oct: No se reporta avance ni se allegan evidencias por parte del proceso responsable.
Es importante mencionar que esta acción presenta un incumplimiento, debido a que el avance reportado anteriormente no fue aprobado y a la fecha no se evidencia ni se reporta cumplimiento de la acción programada para Mayo 2025.</t>
  </si>
  <si>
    <t>Seg OCI Oct: Se observa en el menú "Ejecución presupuestal" https://scj.gov.co/transparencia/planeacion-presupuesto-ingresos/ejecucion-presupuestal la publicación mes vencido de la información 
La actividad continua en ejecución</t>
  </si>
  <si>
    <t>Seg OCI Oct: Se evidencia en el menú "Plan anual de adquisiciones" la publicación de:
Seguimiento al PAA – Segundo Trimestre de 2025 Fecha de publicación: Julio 01 2025
https://scj.gov.co/transparencia/contratacion/plan-anual-adquisiciones
Es importante mencionar que la programación no se observa registrada en la presente matriz,
La actividad continua en ejecución</t>
  </si>
  <si>
    <t>Seg OCI Oct: Se evidencian 3 actas de reunión con la actualización de los activos de información del Despacho, DRFGD y OAP, con lo que se da un avance del 20%. Para un total del 70%, se recomienda tener en cuenta que se debe dar cumplimiento al 100% de la acción en lo que resta de la vigencia.
La actividad continua en ejecución</t>
  </si>
  <si>
    <t>Seg OCI Oct: Se evidencian las piezas comunicativas divulgadas al interior de la entidad durante el 3 trimestre 2025, con lo anterior se da cumplimiento al 100% de la actividad.
La actividad continua en ejecución</t>
  </si>
  <si>
    <t>Seg OCI Oct: Se observan las publicaciones realizadas en las diferentes redes sociales de la entidad durante el III trimestre 2025, es importante mencionar que la meta establecida es "...12 publicaciones en la vigencia.", por lo que se NUEVAMENTE se recomienda que el reporte de avance sea coherente con la meta, si el proceso evalúa la viabilidad de aumentar la meta, debe solicitar la actualización del PTEP.</t>
  </si>
  <si>
    <t>Seg OCI Oct: La actividad se reporta como INCUMPLIDA, teniendo en cuenta que el proceso responsable indica que la actividad se ejecuto en octubre 2025 y por lo tanto su reporte no corresponde al periodo objeto de la presente evaluación.</t>
  </si>
  <si>
    <t>Seg OCI Oct: Se evidenció la matriz de seguimiento en el que se registra el monitoreo aleatorio realizado en el iii trimestre 2025, así mismo 3 correos de alertamiento (julio, agosto y septiembre), con lo que se da cumplimiento a lo programado para el periodo de seguimiento.</t>
  </si>
  <si>
    <t>Seg OCI Oct: Se acepta el avance reportado, teniendo en cuenta que las evidencias (3 correos electrónicos de alertamiento y la matriz Reporte de Cumplimiento ITA para el Periodo 2025) dan cuenta de la ejecución programada.</t>
  </si>
  <si>
    <t>Seg OCI Oct: De acuerdo con el registro, está meta se reportó como cumplida en el 2 trimestre.</t>
  </si>
  <si>
    <t>Seg OCI Oct: Se evidencian los soportes de las actividades de comunicación realizadas por medio de correo electrónico masivo y/o reuniones en el III trimestre 2025.
La actividad continua en ejecución.</t>
  </si>
  <si>
    <t>Seg OCI Oct: Se evidencia el cumplimiento de la meta con la comunicación del memorando  3-2025-29672 el 30 de julio 2025, es importante que el proceso responsable y la OAP revisen la programación toda vez que la meta no es concordante con la programación (1 informe vs 2 informes), la programación inicial fue OCTUBRE 2025, no hay claridad de la solicitud de programación de la ejecución de JULIO 2025.</t>
  </si>
  <si>
    <t>Seg OCI Oct: Se evidencia la publicación de la caracterización en la ruta Inicio/Transparencia y Acceso a la Información Pública/Participa/Participación para el diagnóstico de necesidades e identificación de problemas
https://scj.gov.co/transparencia/participa/participacion-diagnostico
https://scj.gov.co/sites/default/files/2025-07/Caracterizaci%C3%B3n%20ciudadanos%2C%20usuarios%20y%20grupos%20de%20inter%C3%A9s%202025%20vf_.pdf</t>
  </si>
  <si>
    <t>Seg OCI Oct: Se evidencian los soportes de la capacitación realizada el 22 de julio 2025 asociada al tema de "Rendición de cuentas". Con lo anterior se da cumplimiento al 100% de la acción.</t>
  </si>
  <si>
    <t>Seg OCI Oct: Se evidencian los soportes de las actividades de comunicación realizadas por medio de correo electrónico masivo y/o reuniones en el III trimestre 2025. El reporte de la ejecución no debe superar la meta establecida, dado que esto sobre ejecuta el cumplimiento del componente y del PTEP, por lo anterior se recomienda a la 1LD y 2LD evaluar si se hace necesario aumentar la cantidad de acciones esperadas.
La actividad continua en ejecución.</t>
  </si>
  <si>
    <t>Seg OCI Oct: Se observan las publicaciones de videos (en YOUTUBE) con interpretación en Lengua de Señas Colombiana realizadas durante el 3 trimestre 2025, es importante mencionar que la meta establecida es "Dos (2) videos trimestrales  ", por lo que se recomienda NUEVAMENTE que el reporte de avance sea coherente con la meta, si el proceso evalúa la viabilidad de aumentar la meta, debe solicitar la actualización del PTEP.
De otro lado, es necesario que la Dependencia Líder y la OAP verifiquen la programación de lo que resta de la vigencia, toda vez que se esta sobrepasando la meta.
La actividad continua en ejecución</t>
  </si>
  <si>
    <t>Seg OCI Oct: Se evidencian el memorando 3-2025-37593 del 19 de septiembre 2025 por medio del cual se comunicó el "REPORTE DE AVANCE - PLAN DE PARTICIPACIÓN CIUDADANA", si bien la actividad se cumplió, se realizó en el mes de septiembre y la programación se contempló en agosto.</t>
  </si>
  <si>
    <t>Seg OCI Oct: Se evidenció el archivo "II Seguimiento Estrategia de participación ciudadana 2025 (1)" en el que se registra el seguimiento a junio de la vigencia. 
Así mismo, se evidencia la publicación del seguimiento en la web de la entidad en la ruta: Transparencia y Acceso a la Información Pública/obligación reporte información/Metas, objetivos e indicadores 
https://scj.gov.co/transparencia/obligacion-reporte-informacion/metas-objetivos-indicadores 
Seguimiento I Estrategia de Participación Ciudadana 2025
Fecha de publicación: Julio 16 2025
https://scj.gov.co/sites/default/files/2025-07/II%20Seguimiento%20Estrategia%20de%20participacion%20ciudadana%202025.xlsx</t>
  </si>
  <si>
    <t>Seg OCI Oct: Se encuentra programado para el IV trim 2025</t>
  </si>
  <si>
    <t>Cumplida en el  1 trimestre 2025</t>
  </si>
  <si>
    <t>Cumplida en el  2 trimestre 2025</t>
  </si>
  <si>
    <t>Cumplida en el  3 trimestre 2025</t>
  </si>
  <si>
    <t>En el cuarto trimestre se hicieron cuatro publicaciones en el Menú Participa en la categoría de Consulta ciudadana:
Consulta ciudadana para el Plan Estratégico de Tecnologías de la Información PETI 2025- Octubre, Participa en la Construcción de nuestro Plan de Acción - POA 2026 - Diciembre,
Participa en la Construcción de nuestro Programa de Transparencia y Ética Pública- PTEP 2026 - Diciembre y 
Participa en la Construcción de nuestro Plan Institucional de Participación Ciudadana- PIPC 2026 - Diciembre.
Enlace: https://scj.gov.co/transparencia/participa/consulta-ciudadana</t>
  </si>
  <si>
    <r>
      <rPr>
        <b/>
        <sz val="11"/>
        <rFont val="Arial"/>
        <family val="2"/>
      </rPr>
      <t xml:space="preserve">Seg OCI Ene 2026: </t>
    </r>
    <r>
      <rPr>
        <sz val="11"/>
        <rFont val="Arial"/>
        <family val="2"/>
      </rPr>
      <t>De acuerdo con el registro, esta meta fue reportada como cumplida en el segundo trimestre de 2025. Es importante mencionar que, debido a la eliminación de la actividad 3.1.5, la ponderación de las actividades cambió. En consecuencia, el avance anual de esta actividad aumento, pasando de 1,41% a 1,49%.</t>
    </r>
  </si>
  <si>
    <r>
      <rPr>
        <b/>
        <sz val="11"/>
        <rFont val="Arial"/>
        <family val="2"/>
      </rPr>
      <t xml:space="preserve">Seg OCI Ene 2026: </t>
    </r>
    <r>
      <rPr>
        <sz val="11"/>
        <rFont val="Arial"/>
        <family val="2"/>
      </rPr>
      <t>De acuerdo con el registro, esta meta fue reportada como cumplida en el tercer trimestre de 2025. Es importante mencionar que, debido a la eliminación de la actividad 3.1.5, la ponderación de las actividades cambió. En consecuencia, el avance anual de esta actividad aumento, pasando de 1,41% a 1,49%.</t>
    </r>
  </si>
  <si>
    <r>
      <rPr>
        <b/>
        <sz val="11"/>
        <rFont val="Arial"/>
        <family val="2"/>
      </rPr>
      <t xml:space="preserve">Seg OCI Ene 2026: </t>
    </r>
    <r>
      <rPr>
        <sz val="11"/>
        <rFont val="Arial"/>
        <family val="2"/>
      </rPr>
      <t xml:space="preserve"> Se evidencian las actualizaciones realizadas en el 4 trimestre 2025 en el portal de datos abiertos  https://datosabiertos.bogota.gov.co/organization/secretaria-distrital-de-seguridad-convivencia-y-justicia?q=&amp;sort=metadata_modified+desc
La actividad se cumple al 100% en la vigencia, aportando el 1,49% a la ejecución del componente.</t>
    </r>
  </si>
  <si>
    <r>
      <rPr>
        <b/>
        <sz val="11"/>
        <rFont val="Arial"/>
        <family val="2"/>
      </rPr>
      <t xml:space="preserve">Seg OCI Ene 2026: </t>
    </r>
    <r>
      <rPr>
        <sz val="11"/>
        <rFont val="Arial"/>
        <family val="2"/>
      </rPr>
      <t>De acuerdo con el registro, esta meta fue reportada como cumplida en el primer trimestre de 2025. Es importante mencionar que, debido a la eliminación de la actividad 3.1.5, la ponderación de las actividades cambió. En consecuencia, el avance anual de esta actividad aumento, pasando de 1,41% a 1,49%.</t>
    </r>
  </si>
  <si>
    <r>
      <rPr>
        <b/>
        <sz val="11"/>
        <rFont val="Arial"/>
        <family val="2"/>
      </rPr>
      <t>Seg OCI Ene 2026:</t>
    </r>
    <r>
      <rPr>
        <sz val="11"/>
        <rFont val="Arial"/>
        <family val="2"/>
      </rPr>
      <t xml:space="preserve"> Se evidencia correo electrónico masivo del 20 de noviembre y 29 de diciembre en los que se comunica a los colaboradores los resultados de la gestión de PQRS de enero a septiembre 2025 y de enero a octubre 2025, ambos comparados con la vigencia 2024 respectivamente.
La actividad se cumple al 100% en la vigencia, aportando el 1,49% a la ejecución del componente.</t>
    </r>
  </si>
  <si>
    <r>
      <rPr>
        <b/>
        <sz val="11"/>
        <rFont val="Arial"/>
        <family val="2"/>
      </rPr>
      <t>Seg OCI Ene 2026:</t>
    </r>
    <r>
      <rPr>
        <sz val="11"/>
        <rFont val="Arial"/>
        <family val="2"/>
      </rPr>
      <t xml:space="preserve"> </t>
    </r>
    <r>
      <rPr>
        <sz val="11"/>
        <color theme="1"/>
        <rFont val="Arial"/>
        <family val="2"/>
      </rPr>
      <t xml:space="preserve">Se evidencian los memorandos 3-2025-38193 del 29 de septiembre 2025 de asunto "UMPLIMIENTO REGISTRO DE DOCUMENTOS EN SECOP II, MANUAL DE SUPERVISIÓN, INSTRUCTIVO DE SUPERVISIÓN"
3-2025-46955 del 24 de noviembre de asunto "CUMPLIMIENTO REGISTRO DE DOCUMENTOS EN SECOP II, MANUAL DE 
SUPERVISIÓN, INSTRUCTIVO DE SUPERVISIÓN"
La actividad se cumple al 100% en la vigencia, aportando el 1,49% a la ejecución del componente.
</t>
    </r>
  </si>
  <si>
    <r>
      <t xml:space="preserve">Seg OCI Ene 2026: </t>
    </r>
    <r>
      <rPr>
        <sz val="11"/>
        <color theme="1"/>
        <rFont val="Arial"/>
        <family val="2"/>
      </rPr>
      <t>Se evidencia el memorando 3-2025-51875 del 24 de diciembre 2025 de asunto "PUBLICACIÓN DE REGISTRO ACTIVOS DE INFORMACIÓN E ÍNDICE DE INFORMACIÓN CLASIFICADA Y RESERVADA 2025" en el que se indica "...se indica que la actualización del Registro de Activos de Información y el Índice de
Información Clasificada y Reservada se encuentra publicada en la página web de la entidad a través
del siguiente link https://scj.gov.co/transparencia/datos-abiertos/registros-activos-informacion"
La actividad se cumple al 100% en la vigencia, aportando el 1,49% a la ejecución del componente.</t>
    </r>
  </si>
  <si>
    <t>Seg OCI Abr: Se evidencia el memorando 3-2025-11913 del 27 de marzo 2025 de asunto "CITACIÓN REUNIÓN MESA TÉCNICA DE RELACIONAMIENTO CON LA CIUDADANÍA", si bien se reporta que la mesa no se llevó a cabo por falta de quorum, la actividad esta enfocada a la convocatoria y dado que esta se realizó, se acepta el % de avance reportado. 
La actividad continua en ejecución</t>
  </si>
  <si>
    <t>Seg OCI Abr: La acción se encuentra dentro de los tiempos establecidos, su fecha de ejecución es de agosto a diciembre 2025. Es importante mencionar que la programación no se observa registrada en la presente matriz.</t>
  </si>
  <si>
    <t>Seg OCI Abr: Se allegan las bases de datos de las llamadas "abandonadas" y "contestadas" del 1 trimestre 2025. Es importante mencionar que la programación no se observa registrada en la presente matriz. La actividad continua en ejecución</t>
  </si>
  <si>
    <t>Seg OCI Abr: Se allegan las bases de datos de las encuestas realizadas en el 1 trimestre 2025 (así como el reporte cuantitativo, del aplicativo FORMS). Es importante mencionar que la programación no se observa registrada en la presente matriz. La actividad continua en ejecución</t>
  </si>
  <si>
    <t xml:space="preserve">Seg OCI Abr: Se allegan las encuestas realizadas en el 1 trimestre 2025 (formato F-GIP-1274) y la matriz con los "Resultados Evaluación de Satisfacción Trámite de la Cárcel Distrital". 
Es importante mencionar que la programación no se observa registrada en la presente matriz.
La actividad continua en ejecución </t>
  </si>
  <si>
    <t>Seg OCI Abr: La acción se encuentra dentro de los tiempos establecidos, su fecha de ejecución es de abril a octubre 2025. Es importante mencionar que la programación no se observa registrada en la presente matriz.
Tener en cuenta que la evidencia de esta presentación es el acta de sesión del CIGD.</t>
  </si>
  <si>
    <t>Seg OCI Abr: La acción se encuentra dentro de los tiempos establecidos, su fecha de ejecución es de abril a diciembre 2025. Es importante mencionar que la programación no se observa registrada en la presente matriz.
Tener en cuenta que la evidencia de esta presentación es el acta de sesión del CIGD.</t>
  </si>
  <si>
    <t>Seg OCI Jul: El avance reportado no se acepta, teniendo en cuenta que no se observa el soporte de la convocatoria realizada a la mesa del mes de junio. De otro lado se esta adjuntando un acta sin firmas, aun cuando se suscribieron compromisos. Se recomienda verificar con la dependencia líder el cumplimiento de la actividad de junio, ya que mencionado lo anterior no se realizo y se califica como INCUMPLIDA
La actividad continua en ejecución</t>
  </si>
  <si>
    <t>Seg OCI Oct: Se allegan las bases de datos de las llamadas "abandonadas" y "contestadas" del 3er trimestre 2025, se recuerda al proceso responsable y a la OAP que no se deben allegar evidencias que no correspondan a periodos ya evaluados.
La actividad continua en ejecución</t>
  </si>
  <si>
    <t>Seg OCI Jul: Se allegan las bases de datos de las encuestas realizadas en el 2do trimestre 2025 (así como el reporte cuantitativo, del aplicativo FORMS).
La actividad continua en ejecución</t>
  </si>
  <si>
    <t xml:space="preserve">Seg OCI Jul: Se allegan las encuestas realizadas en el 2do trimestre 2025 (formato F-GIP-1274) y la matriz con los "Resultados Evaluación de Satisfacción Trámite de la Cárcel Distrital". 
Es importante mencionar que la programación no se observa registrada en la presente matriz.
La actividad continua en ejecución </t>
  </si>
  <si>
    <t>Seg OCI Oct: Al revisar el cronograma, se evidenció que este fue modificado dando cumplimiento al mes de junio, sin embargo, este avance no se avaló por la OCI en el periodo de evaluación. En el marco del presente seguimiento, esta Oficina procedió a realizar la corrección correspondiente.
Se recuerda a la 2LD (Oficina Asesora de Planeación) que la integridad y resguardo del cronograma son de su exclusiva responsabilidad, y que los periodos ya objeto de seguimiento no deben ser modificados bajo ninguna circunstancia, dado que ello compromete la trazabilidad y confiabilidad de la información registrada.
Dado que esta situación ha sido reiterativa en seguimientos anteriores, se insta a la OAP a implementar controles efectivos que aseguren la estabilidad del cronograma, evitando cualquier alteración posterior al cierre de cada periodo.
Ahora bien, con respecto al III trimestre 2025 se evidencia el acta del 29 de septiembre debidamente firmada, la acción presenta un INCUMPLIMIENTO teniendo en cuenta que el avance de junio no se acepto.</t>
  </si>
  <si>
    <t>Seg OCI Oct: La programación de esta actividad estaba establecida para el mes de septiembre 2025, no obstante la V4 del PTEP registra reprogramación para el mes de diciembre 2024, sin que las actas de cambio soporten la solicitud y aprobación de esta reprogramación. Teniendo en cuenta lo anterior, el cronograma se ajusta en el marco de esta evaluación y la actividad se reporta como INCUMPLIDA ya que la ejecución de septiembre no se reporta ni soporta con evidencia.</t>
  </si>
  <si>
    <t>Seg OCI Oct: Se allegan las bases de datos de las llamadas "abandonadas" y "contestadas" del 3er trimestre 2025. Adicionalmente se recuerda al proceso responsable y a la OAP que no deben allegarse evidencias de periodos de seguimiento anteriores que ya fueron evaluadas por la OCI.
La actividad continua en ejecución</t>
  </si>
  <si>
    <t>Seg OCI Oct: Se allegan las bases de datos de las encuestas realizadas en el 3er trimestre 2025 (así como el reporte cuantitativo, del aplicativo FORMS). Adicionalmente se recuerda al proceso responsable y a la OAP que no deben allegarse evidencias de periodos de seguimiento anteriores que ya fueron evaluadas por la OCI.
La actividad continua en ejecución</t>
  </si>
  <si>
    <t>Seg OCI Oct: Se acepta la gestión reportada y soportada en las matrices de 3 dependencias, no obstante la acción se califica como INCUMPLIDA, toda vez que estaba programada para el mes de Julio.</t>
  </si>
  <si>
    <t>Seg OCI Oct: Se allegan las encuestas realizadas en el III trimestre 2025 (formato F-GIP-1274) y la matriz con los "Resultados encuesta de tramite 2025 a 3er trimestre 2025". 
Es importante mencionar que NO SE DEBEN ALLEGAR evidencias de periodos ya evaluados, cuando estos ya se tuvieron en cuenta para el avance que se registra.</t>
  </si>
  <si>
    <t>Seg OCI Oct: No se presenta ejecución según lo programado para el mes de julio 2025, por lo tanto la actividad se califica como INCUMPLIDA.</t>
  </si>
  <si>
    <t>Seg OCI Oct: Se allega la presentación del CIGD del 25 de septiembre 2025, en la que se evidencia la socialización del tema "Avance Política GESCO+ I 2025​​, Vigencia: 2025, Corte Agosto​​" Por lo anterior la actividad se da por cumplida.</t>
  </si>
  <si>
    <t>Seg OCI Oct: Se allega la presentación del CIGD del 25 de septiembre 2025, en la que se evidencia la de 4 ideas innovadoras (Modelo Territorial de Transformación de Espacios, Gestión eficiente de peticiones Omnicanalidad, Servicio Ciudadano Digital Inscripción de Visitantes y Agendamiento​ y Servicio Ciudadano Digital Inscripción de Visitantes y Agendamiento​). Teniendo en cuenta que las 5 ideas debían presentarse en el mes de julio y solo se han presentado 4, la actividad se califica como INUMPLIDA.</t>
  </si>
  <si>
    <r>
      <rPr>
        <b/>
        <sz val="11"/>
        <rFont val="Arial"/>
        <family val="2"/>
      </rPr>
      <t xml:space="preserve">Seg OCI Ene 2026: </t>
    </r>
    <r>
      <rPr>
        <sz val="11"/>
        <rFont val="Arial"/>
        <family val="2"/>
      </rPr>
      <t>Se evidenció la matriz de seguimiento en el que se registra el monitoreo aleatorio realizado en el IV trimestre 2025, así mismo 3 correos de alertamiento, con lo que se da cumplimiento a lo programado para el periodo de seguimiento.
La actividad se cumple al 100% en la vigencia, aportando el 1,49% a la ejecución del componente.</t>
    </r>
  </si>
  <si>
    <r>
      <t xml:space="preserve">Seg OCI Ene 2026: </t>
    </r>
    <r>
      <rPr>
        <sz val="11"/>
        <color theme="1"/>
        <rFont val="Arial"/>
        <family val="2"/>
      </rPr>
      <t>Se evidencia el correo masivo enviado el 18 de diciembre con el asunto "Conoce la Circular 019 de 2021" y la pieza de grafica divulgada.  Es importante  que en futuras oportunidades se tenga en cuenta que una campaña debe incorporar una estrategia de comunicación integral que articule diversos canales (correos, piezas gráficas, talleres, entre otros), un plan de actividades con responsables y tiempos definidos, y mecanismos de monitoreo y evaluación que permitan medir su impacto y realizar los ajustes necesarios para fortalecer su efectividad.</t>
    </r>
    <r>
      <rPr>
        <b/>
        <sz val="11"/>
        <color theme="1"/>
        <rFont val="Arial"/>
        <family val="2"/>
      </rPr>
      <t xml:space="preserve">
</t>
    </r>
    <r>
      <rPr>
        <sz val="11"/>
        <color theme="1"/>
        <rFont val="Arial"/>
        <family val="2"/>
      </rPr>
      <t xml:space="preserve">
La actividad se cumple al 100% en la vigencia, aportando el 1,49% a la ejecución del componente.</t>
    </r>
  </si>
  <si>
    <t>Seg OCI Jul: Se evidencian los soportes de las actividades realizadas en el 2do trimestre 2025, en el marco de la campaña. (Mismas evidencias de la actividad 3.2.1)
La actividad continua en ejecución.</t>
  </si>
  <si>
    <r>
      <t xml:space="preserve">Seg OCI Ene 2026: </t>
    </r>
    <r>
      <rPr>
        <sz val="11"/>
        <color theme="1"/>
        <rFont val="Arial"/>
        <family val="2"/>
      </rPr>
      <t>Para este periodo se evidencia 1 correo masivo enviado el 23 de diciembre con el asunto "Conoce el valor del compromiso", en este periodo no se allegan evidencias adicionales como reuniones, capacitaciones, entre otros.  Es importante  que en futuras oportunidades se tenga en cuenta que una campaña debe incorporar una estrategia de comunicación integral que articule diversos canales (correos, piezas gráficas, talleres, entre otros), un plan de actividades con responsables y tiempos definidos, y mecanismos de monitoreo y evaluación que permitan medir su impacto y realizar los ajustes necesarios para fortalecer su efectividad.</t>
    </r>
    <r>
      <rPr>
        <b/>
        <sz val="11"/>
        <color theme="1"/>
        <rFont val="Arial"/>
        <family val="2"/>
      </rPr>
      <t xml:space="preserve">
</t>
    </r>
    <r>
      <rPr>
        <sz val="11"/>
        <color theme="1"/>
        <rFont val="Arial"/>
        <family val="2"/>
      </rPr>
      <t xml:space="preserve">
La actividad se cumple al 100% en la vigencia, aportando el 1,49% a la ejecución del componente.</t>
    </r>
  </si>
  <si>
    <r>
      <rPr>
        <b/>
        <sz val="11"/>
        <rFont val="Arial"/>
        <family val="2"/>
      </rPr>
      <t xml:space="preserve">Seg OCI Ene 2026: </t>
    </r>
    <r>
      <rPr>
        <sz val="11"/>
        <rFont val="Arial"/>
        <family val="2"/>
      </rPr>
      <t>De acuerdo con el registro, esta meta fue reportada como cumplida en el tercer trimestre de 2025. El avance anual de esta actividad y su aporte al componente es de 1,49%.</t>
    </r>
  </si>
  <si>
    <r>
      <rPr>
        <b/>
        <sz val="11"/>
        <rFont val="Arial"/>
        <family val="2"/>
      </rPr>
      <t xml:space="preserve">Seg OCI Ene 2026: </t>
    </r>
    <r>
      <rPr>
        <sz val="11"/>
        <rFont val="Arial"/>
        <family val="2"/>
      </rPr>
      <t xml:space="preserve"> Se evidencia el registro de asistencia (matriz Excel) con el listado de 7 participantes, 5 de ellos de la SDSCJ, así como la transcripción de la sesión realizada por medio de TEAMS.
La actividad se cumple al 100% en la vigencia, aportando el 1,49% a la ejecución del componente.</t>
    </r>
  </si>
  <si>
    <r>
      <rPr>
        <b/>
        <sz val="11"/>
        <rFont val="Arial"/>
        <family val="2"/>
      </rPr>
      <t>Seg OCI Ene 2026:</t>
    </r>
    <r>
      <rPr>
        <sz val="11"/>
        <rFont val="Arial"/>
        <family val="2"/>
      </rPr>
      <t xml:space="preserve"> Se observa en el menú Inicio
 Transparencia y Acceso a la Información Pública
 planeación presupuesto ingresos
 Ejecución presupuestal
https://scj.gov.co/transparencia/planeacion-presupuesto-ingresos/ejecucion-presupuestal la publicación mes vencido de la información 
La actividad se cumple al 100% en la vigencia, aportando el 1,49% a la ejecución del componente.</t>
    </r>
  </si>
  <si>
    <r>
      <rPr>
        <b/>
        <sz val="11"/>
        <rFont val="Arial"/>
        <family val="2"/>
      </rPr>
      <t>Seg OCI Ene 2026:</t>
    </r>
    <r>
      <rPr>
        <sz val="11"/>
        <rFont val="Arial"/>
        <family val="2"/>
      </rPr>
      <t xml:space="preserve"> Se evidencia en el menú "Plan anual de adquisiciones"https://scj.gov.co/transparencia/contratación/plan-anual-adquisiciones
la publicación realizada en el mes de octubre 2025:
Seguimiento al PAA – Tercer Trimestre de 2025
Fecha de publicación: Octubre 01 2025
Si bien la actividad se da por cumplida en el 2025 con un 100% se recomienda a la OAP desde su rol de 2LD realizar un asesoramiento al proceso, para que la programación de las ejecuciones estén de acuerdo con la realidad operativa y se de cumplimiento a las fechas que se establecen en la formulación del plan.</t>
    </r>
  </si>
  <si>
    <r>
      <t xml:space="preserve">Seg OCI Ene 2026: </t>
    </r>
    <r>
      <rPr>
        <sz val="11"/>
        <color theme="1"/>
        <rFont val="Arial"/>
        <family val="2"/>
      </rPr>
      <t>Sesión del 28 de octubre sobre "Sesión 2 lineamientos de accesibilidad para la publicación de documentos en el sitio web" a la que asistieron 13 colaboradores (según el registro de la lista de asistencia del aplicativo TEAMS), se evidencian los correos de envió del material. Aunque el proceso reporta una capacitación adicional, al no tenerse esta contemplada dentro de la meta no se valida para la cantidad de las acciones relacionadas al cumplimiento de la meta.</t>
    </r>
    <r>
      <rPr>
        <b/>
        <sz val="11"/>
        <color theme="1"/>
        <rFont val="Arial"/>
        <family val="2"/>
      </rPr>
      <t xml:space="preserve">
</t>
    </r>
    <r>
      <rPr>
        <sz val="11"/>
        <color theme="1"/>
        <rFont val="Arial"/>
        <family val="2"/>
      </rPr>
      <t>La actividad se cumple al 100% en la vigencia, aportando el 1,49% a la ejecución del componente.</t>
    </r>
  </si>
  <si>
    <r>
      <rPr>
        <b/>
        <sz val="11"/>
        <rFont val="Arial"/>
        <family val="2"/>
      </rPr>
      <t xml:space="preserve">Seg OCI Ene 2026: </t>
    </r>
    <r>
      <rPr>
        <sz val="11"/>
        <rFont val="Arial"/>
        <family val="2"/>
      </rPr>
      <t>Se registraron publicaciones de videos en YouTube con interpretación en Lengua de Señas Colombiana durante el cuarto trimestre de 2025. Cabe señalar que la meta establecida corresponde a dos (2) videos por trimestre; sin embargo, el proceso reportó un número adicional de publicaciones. No obstante, considerando que la sobre ejecución de un plan puede reflejar deficiencias en la planificación —situación ya advertida por la OCI en trimestres anteriores—, se valida la ejecución de los dos videos previstos para el periodo, dando por cumplida la actividad. Esta acción aporta un 1,49% a la ejecución del componente.</t>
    </r>
  </si>
  <si>
    <r>
      <rPr>
        <b/>
        <sz val="11"/>
        <rFont val="Arial"/>
        <family val="2"/>
      </rPr>
      <t xml:space="preserve">Seg OCI Ene 2026: </t>
    </r>
    <r>
      <rPr>
        <sz val="11"/>
        <rFont val="Arial"/>
        <family val="2"/>
      </rPr>
      <t>Se evidenció el archivo "III Seguimiento Estrategia de participación ciudadana 2025" en el que se registra el seguimiento a noviembre 2025. 
Así mismo, se evidencia la publicación de los seguimiento en la web de la entidad en la ruta: Transparencia y Acceso a la Información Pública/obligación reporte información/Metas, objetivos e indicadores 
https://scj.gov.co/transparencia/obligacion-reporte-informacion/metas-objetivos-indicadores 
Seguimiento I Estrategia de Participación Ciudadana 2025
Seguimiento II Estrategia de Participación Ciudadana 2025
Fecha de publicación: Julio 16 2025
Seguimiento III Estrategia de Participación Ciudadana 2025
Fecha de publicación: Noviembre 10 2025
La actividad se cumple al 100% en la vigencia, aportando el 1,49% a la ejecución del componente.</t>
    </r>
  </si>
  <si>
    <r>
      <rPr>
        <b/>
        <sz val="11"/>
        <rFont val="Arial"/>
        <family val="2"/>
      </rPr>
      <t xml:space="preserve">Seg OCI Ene 2026: </t>
    </r>
    <r>
      <rPr>
        <sz val="11"/>
        <rFont val="Arial"/>
        <family val="2"/>
      </rPr>
      <t>Se da cumplimiento a la actividad programada teniendo en cuenta los soportes documentales allegados (memorando del 29 de diciembre 2025 Ni 3-2025-52189) y el reporte realizado por el proceso responsable, que indica que el informe se encuentra publicado en el botón de transparencia: https://scj.gov.co/transparencia/planeacion-presupuesto-ingresos/informes-control-interno</t>
    </r>
  </si>
  <si>
    <r>
      <rPr>
        <b/>
        <sz val="11"/>
        <rFont val="Arial"/>
        <family val="2"/>
      </rPr>
      <t xml:space="preserve">Seg OCI Ene 2026: </t>
    </r>
    <r>
      <rPr>
        <sz val="11"/>
        <rFont val="Arial"/>
        <family val="2"/>
      </rPr>
      <t>Se da cumplimiento a la actividad programada teniendo en cuenta los soportes documentales allegados (memorando del 24 de diciembre 2025 Ni  3-2025-51873) y el reporte realizado por el proceso responsable, que indica que el informe se encuentra publicado en el botón de transparencia: https://scj.gov.co/transparencia/planeacion-presupuesto-ingresos/informes-control-interno</t>
    </r>
  </si>
  <si>
    <r>
      <rPr>
        <b/>
        <sz val="11"/>
        <rFont val="Arial"/>
        <family val="2"/>
      </rPr>
      <t>Seg OCI Ene 2026:</t>
    </r>
    <r>
      <rPr>
        <sz val="11"/>
        <rFont val="Arial"/>
        <family val="2"/>
      </rPr>
      <t xml:space="preserve"> Se evidencia la lista de asistencia (aplicativo FORMS) con 159 asistentes y el material socializado de la sesión del 20 de noviembre 2025 (tema Publicación ejecución y plan de pagos en SECOP II​ y Recomendaciones y Buenas prácticas en la ejecución contractual). De otro lado, de manera extemporánea se realizó la subsanación de las evidencias de la capacitación realizada el 17 de marzo 2025 (tema Supervisión e Interventoría), a la que asistieron un total de 132 colaboradores, según el registro de la lista de asistencia (Excel).
La actividad se cumple al 100% en la vigencia, aportando el 1,49% a la ejecución del componente.
</t>
    </r>
  </si>
  <si>
    <r>
      <rPr>
        <b/>
        <sz val="11"/>
        <rFont val="Arial"/>
        <family val="2"/>
      </rPr>
      <t>Seg OCI Ene 2026:</t>
    </r>
    <r>
      <rPr>
        <sz val="11"/>
        <rFont val="Arial"/>
        <family val="2"/>
      </rPr>
      <t xml:space="preserve"> Se evidencia la lista de asistencia (aplicativo FORMS y formato F-FI-1381) y el acta de la mesa realizada el 17 de diciembre con el objetivo de "... propósito establecer lineamientos para gestionar de manera integral la relación 
con la ciudadanía, las y los usuarios, grupos de interés y de valor en los escenarios de 
relacionamiento de la Administración Distrital.". De otro lado, de manera extemporánea se realizó el reporte de la sesión del 
La actividad se cumple al 100% en la vigencia, aportando el 1,49% a la ejecución del componente.
</t>
    </r>
  </si>
  <si>
    <r>
      <rPr>
        <b/>
        <sz val="11"/>
        <rFont val="Arial"/>
        <family val="2"/>
      </rPr>
      <t xml:space="preserve">Seg OCI Ene 2026: </t>
    </r>
    <r>
      <rPr>
        <sz val="11"/>
        <rFont val="Arial"/>
        <family val="2"/>
      </rPr>
      <t>Se evidencia la captua de pantalla de la actualización de la sección de PREGUNTAS FRECUENTES. A la fecha de realización de este informe en la web se evidencian las preguntas en el menu Inicio - Transparencia y Acceso a la Información Pública - obligacion reporte informacion - Preguntas frecuentes.
https://scj.gov.co/transparencia/obligacion-reporte-informacion/preguntas-frecuentes</t>
    </r>
  </si>
  <si>
    <r>
      <rPr>
        <b/>
        <sz val="11"/>
        <rFont val="Arial"/>
        <family val="2"/>
      </rPr>
      <t xml:space="preserve">Seg OCI Ene 2026: </t>
    </r>
    <r>
      <rPr>
        <sz val="11"/>
        <rFont val="Arial"/>
        <family val="2"/>
      </rPr>
      <t>Se evidencia la actualización (versión 2) del procedimiento PD-AR-03 PROCEDIMIENTO PARA LA GESTIÓN DE PETICIONES CIUDADANAS publicada en el Portal MIPG de la entidad el 4 de diciembre 2025.
La actividad se cumple al 100% en la vigencia, aportando el 1,49% a la ejecución del componente.</t>
    </r>
  </si>
  <si>
    <r>
      <rPr>
        <b/>
        <sz val="11"/>
        <rFont val="Arial"/>
        <family val="2"/>
      </rPr>
      <t>Seg OCI Ene 2026:</t>
    </r>
    <r>
      <rPr>
        <sz val="11"/>
        <rFont val="Arial"/>
        <family val="2"/>
      </rPr>
      <t xml:space="preserve"> Se allegan las bases de datos de las llamadas "abandonadas" y "contestadas" del 4to trimestre 2025.
La actividad se cumple al 100% en la vigencia, aportando el 1,49% a la ejecución del componente.</t>
    </r>
  </si>
  <si>
    <r>
      <rPr>
        <b/>
        <sz val="11"/>
        <rFont val="Arial"/>
        <family val="2"/>
      </rPr>
      <t>Seg OCI Ene 2026:</t>
    </r>
    <r>
      <rPr>
        <sz val="11"/>
        <rFont val="Arial"/>
        <family val="2"/>
      </rPr>
      <t xml:space="preserve"> Se allegan las bases de datos de las encuestas realizadas en el 4to trimestre 2025 (así como el reporte cuantitativo, del aplicativo FORMS).
La actividad se cumple al 100% en la vigencia, aportando el 1,49% a la ejecución del componente.</t>
    </r>
  </si>
  <si>
    <r>
      <rPr>
        <b/>
        <sz val="11"/>
        <color theme="1"/>
        <rFont val="Arial"/>
        <family val="2"/>
      </rPr>
      <t xml:space="preserve">Seg OCI Ene 2026: </t>
    </r>
    <r>
      <rPr>
        <sz val="11"/>
        <color theme="1"/>
        <rFont val="Arial"/>
        <family val="2"/>
      </rPr>
      <t>Se evidencia un informe interno (sin firmas) en la que se indica que en conjunto con el DAFP se realizó la revision de los tramites y servicios institucionales, en el informe se conluye que "Posterior a la sesión de asistencia técnica, se identificó y aprovechó una ventana de oportunidad en la cual la Secretaría Distrital de Seguridad, Convivencia y Justicia (SDSCJ) procedió a registrar en el SUIT la Estrategia de Racionalización 2025, clasificada como iniciativa de tipo tecnológico. Dicha estrategia corresponde a la modernización del proceso de Inscripción de Visitantes a la Cárcel Distrital de Varones y Anexo de Mujeres, incorporando para tal fin un mecanismo de reconocimiento biométrico, orientado a optimizar la seguridad, eficiencia y confiabilidad del procedimiento.". 
Teniendo en cuenta lo anterior La actividad se cumple al 100% en la vigencia, aportando el 1,49% a la ejecución del componente.</t>
    </r>
  </si>
  <si>
    <r>
      <rPr>
        <b/>
        <sz val="11"/>
        <rFont val="Arial"/>
        <family val="2"/>
      </rPr>
      <t>Seg OCI Ene 2026:</t>
    </r>
    <r>
      <rPr>
        <sz val="11"/>
        <rFont val="Arial"/>
        <family val="2"/>
      </rPr>
      <t xml:space="preserve"> Se allegan las encuestas realizadas en el IV trimestre 2025 (formato F-GIP-1274) y la matriz con los "Resultados encuesta de tramite 2025". 
La actividad se cumple al 100% en la vigencia, aportando el 1,49% a la ejecución del componente.</t>
    </r>
  </si>
  <si>
    <r>
      <rPr>
        <b/>
        <sz val="11"/>
        <rFont val="Arial"/>
        <family val="2"/>
      </rPr>
      <t>Seg OCI Ene 2026:</t>
    </r>
    <r>
      <rPr>
        <sz val="11"/>
        <rFont val="Arial"/>
        <family val="2"/>
      </rPr>
      <t xml:space="preserve"> Se allega el correo masivo enviado el 27 de octubre 2025 con la invitacion de las actividades a ser realizadas el 28, 29 y 30 de ese mes. Finalmente se allegaron registros fotograficos de las 3 sesiones, si bien se da cumplimiento a la actividad, se recomienda que para futuras oportunidades se fortalezca el ejercicio de documentacion de la ejecución y se salvaguarden evidencias adicionales a los registros fotograficos.
La actividad se cumple al 100% en la vigencia, aportando el 1,49% a la ejecución del componente.</t>
    </r>
  </si>
  <si>
    <r>
      <rPr>
        <b/>
        <sz val="11"/>
        <rFont val="Arial"/>
        <family val="2"/>
      </rPr>
      <t xml:space="preserve">Seg OCI Ene 2026: </t>
    </r>
    <r>
      <rPr>
        <sz val="11"/>
        <rFont val="Arial"/>
        <family val="2"/>
      </rPr>
      <t>Se evidencia la invitación y el material socializado en la capacitación “Comprendiendo y Combatiendo la Trilogía del Riesgo”, realizada el 19 de noviembre de 2025, así mismo, se allego la matriz con el registro de asistencia (54 colaboradores).
La actividad se da por cumplida al 100% y aporta un avance anual de 1.49% al componente.</t>
    </r>
  </si>
  <si>
    <t>Total Ejecuciones al IV trimestre 2025</t>
  </si>
  <si>
    <r>
      <rPr>
        <b/>
        <sz val="11"/>
        <rFont val="Arial"/>
        <family val="2"/>
      </rPr>
      <t xml:space="preserve">Seg OCI Ene 2026: </t>
    </r>
    <r>
      <rPr>
        <sz val="11"/>
        <rFont val="Arial"/>
        <family val="2"/>
      </rPr>
      <t>Se verificó la presentación socializada en el Comité Institucional de Gestión y Desempeño, en la cual se expuso la iniciativa innovadora “Continuidad del negocio”. No obstante, no se allegó el acta de la sesión ni otro registro documental. Sin embargo, la OCI asistió presencialmente y verificó que el tema fue efectivamente presentado a los miembros de dicha instancia.</t>
    </r>
  </si>
  <si>
    <r>
      <t xml:space="preserve">Seg OCI Ene 2026: </t>
    </r>
    <r>
      <rPr>
        <sz val="11"/>
        <color theme="1"/>
        <rFont val="Arial"/>
        <family val="2"/>
      </rPr>
      <t>Se evidencia el material socializado en la sesión del 12 de noviembre (sesión virtual con tres participantes). Si bien la actividad se dio por cumplida, es importante que los ejercicios de socialización se realicen con todas las partes interesadas de la entidad y no únicamente con las dependencias que lideran el tema (DTSI y OAP).
Lo anterior, debido a que las áreas que no lideran el proceso, pero sí ejecutan actividades relacionadas, también deben conocer el esquema de publicación. Esto les permite:
Comprender sus responsabilidades dentro del flujo de trabajo.
Aplicar correctamente los lineamientos definidos.
Garantizar la coherencia y oportunidad de la información publicada.
Contribuir al adecuado cumplimiento de los estándares institucionales.
Una socialización amplia asegura que todos los equipos involucrados actúen bajo criterios uniformes, minimiza errores operativos y fortalece la coordinación interdependencias.</t>
    </r>
  </si>
  <si>
    <r>
      <rPr>
        <b/>
        <sz val="11"/>
        <rFont val="Arial"/>
        <family val="2"/>
      </rPr>
      <t>Seg OCI Ene 2026:</t>
    </r>
    <r>
      <rPr>
        <sz val="11"/>
        <rFont val="Arial"/>
        <family val="2"/>
      </rPr>
      <t xml:space="preserve"> Se evidencian correo de asunto "Resultado seguimiento Plan de Participación Ciudadana III trimestre 2025" del 06 de noviembre en el que se informa el % de avance del plan teniendo en cuenta los reportes realizados por los procesos responsables (captura de pantalla de las carpetas).
La actividad se cumple al 100% en la vigencia, aportando el 1,49% a la ejecución del componente.</t>
    </r>
  </si>
  <si>
    <t>En el cuarto trimestre del año 2025, la Oficina Asesora de Comunicaciones cumplió con la actividad, mediante la publicación estratégica de información sobre la gestión misional especialmente temas de seguridad. Durante el trimestre se realizaron 32 publicaciones, como se evidencia en la carpeta habilitada el reporte de las publicaciones. Es asi, que, se cumple con la meta del año. Esta meta fue ajustada.</t>
  </si>
  <si>
    <r>
      <rPr>
        <b/>
        <sz val="11"/>
        <color theme="1"/>
        <rFont val="Arial"/>
        <family val="2"/>
      </rPr>
      <t xml:space="preserve">Seg OCI Ene 2026: </t>
    </r>
    <r>
      <rPr>
        <sz val="11"/>
        <color theme="1"/>
        <rFont val="Arial"/>
        <family val="2"/>
      </rPr>
      <t>Se evidencia que el Proceso de Comunicaciones solicitó, el 24 de noviembre de 2025, aumentar la meta a 44 publicaciones para la vigencia. Esta solicitud fue aprobada por la OAP el 11 de diciembre de 2025. Durante la revisión adelantada por esta oficina, se identificaron debilidades tanto en el reporte del proceso como en el ejercicio de monitoreo realizado por la OAP. Una vez revisada y subsanada la novedad —incluyendo ajustes en el reporte, la programación, ejecución del cronograma y entrega de las evidencias correspondientes— se observa que durante el cuarto trimestre de 2025 se realizaron las 35 publicaciones previstas.
A la luz de lo anterior, la OAP, desde su rol de segunda línea de defensa, debe fortalecer sus actividades de monitoreo y asesoramiento a la 1LD, de manera que las novedades sean identificadas con oportunidad y corregidas antes de remitir la información a la OCI u otras instancias para su evaluación.</t>
    </r>
  </si>
  <si>
    <t>La Oficina Asesora de Comunicaciones (OAC) cumplió con esta actividad mediante la publicación constante de piezas comunicacionales diseñadas bajo principios de lenguaje claro y comprensible. Durante el cuarto trimestre del 2025, se publicaron (22) piezas con información sobre servicios de la entidad tales como: Casa Libertad, servicios digitales de la entidad y la línea de emergencias 123. Como evidencia se carga en la carpeta habilitada el reporte de las publicaciones.</t>
  </si>
  <si>
    <t>Es así que, se da estricto cumplimiento a la meta trazada para la vigencia 2025, la cual fue ajustada.</t>
  </si>
  <si>
    <r>
      <rPr>
        <b/>
        <sz val="11"/>
        <color theme="1"/>
        <rFont val="Arial"/>
        <family val="2"/>
      </rPr>
      <t xml:space="preserve">Seg OCI Ene 2026: </t>
    </r>
    <r>
      <rPr>
        <sz val="11"/>
        <color theme="1"/>
        <rFont val="Arial"/>
        <family val="2"/>
      </rPr>
      <t>Se evidencia que el Proceso de Comunicaciones solicitó el 24 de noviembre de 2025 “Aumentar la meta a Treinta y uno (31) publicaciones en la vigencia.”, solicitud que fue aprobada por la OAP el 11 de diciembre de 2025. En consecuencia, y conforme al ajuste realizado en el sistema, la meta final para la vigencia quedó establecida en 31 publicaciones.
Durante la revisión adelantada por esta oficina, se identificaron debilidades tanto en el reporte del proceso como en el ejercicio de monitoreo realizado por la OAP. Una vez revisada y subsanada la novedad —incluyendo ajustes en el reporte, la programación, ejecución del cronograma y entrega de las evidencias correspondientes— se observa que durante el cuarto trimestre de 2025 se realizaron las 35 publicaciones previstas.
A la luz de lo anterior, la OAP, desde su rol de segunda línea de defensa, debe fortalecer sus actividades de monitoreo y asesoramiento a la 1LD, de manera que las novedades sean identificadas con oportunidad y corregidas antes de remitir la información a la OCI u otras instancias para su evaluación.</t>
    </r>
  </si>
  <si>
    <r>
      <rPr>
        <b/>
        <sz val="11"/>
        <rFont val="Arial"/>
        <family val="2"/>
      </rPr>
      <t xml:space="preserve">Segú OCI Ene 2026: </t>
    </r>
    <r>
      <rPr>
        <sz val="11"/>
        <rFont val="Arial"/>
        <family val="2"/>
      </rPr>
      <t>De acuerdo con el registro, esta actividad fue reportada como cumplida en el tercer trimestre de 2025.</t>
    </r>
  </si>
  <si>
    <r>
      <rPr>
        <b/>
        <sz val="11"/>
        <rFont val="Arial"/>
        <family val="2"/>
      </rPr>
      <t>Segú OCI Ene 2026:</t>
    </r>
    <r>
      <rPr>
        <sz val="11"/>
        <rFont val="Arial"/>
        <family val="2"/>
      </rPr>
      <t xml:space="preserve"> Se evidencian las piezas comunicativas correspondientes a la campaña “Que nadie meta mano”, incluyendo salvapantallas, correo electrónico, video, cápsulas informativas y encuesta de satisfacción. Se recomienda nuevamente que, cuando se aporten correos electrónicos como soporte, estos se descarguen e impriman en formato PDF, evitando el uso de pantallazos, con el fin de garantizar la trazabilidad y formalidad de la evidencia.
Teniendo en cuenta las evidencias allegadas, la actividad se califica como CUMPLIDA al cierre de la vigencia 2025.</t>
    </r>
  </si>
  <si>
    <r>
      <rPr>
        <b/>
        <sz val="11"/>
        <rFont val="Arial"/>
        <family val="2"/>
      </rPr>
      <t>Segú OCI Ene 2026:</t>
    </r>
    <r>
      <rPr>
        <sz val="11"/>
        <rFont val="Arial"/>
        <family val="2"/>
      </rPr>
      <t xml:space="preserve"> Se evidencia el reporte generado desde la plataforma FORMS con los resultados de la encuesta de satisfacción de la campaña “Que nadie meta mano”. No obstante, en esta ocasión no se allegó la base de datos con las respuestas individuales obtenidas. Si bien, con la información presentada, la actividad se califica como CUMPLIDA, se recomienda al proceso responsable (1LD) y a la OAP (2LD) definir y documentar las evidencias mínimas requeridas para acreditar el cumplimiento de esta actividad, de manera que su entrega se realice de forma estandarizada y consistente en todos los periodos de la vigencia.</t>
    </r>
  </si>
  <si>
    <r>
      <rPr>
        <b/>
        <sz val="11"/>
        <rFont val="Arial"/>
        <family val="2"/>
      </rPr>
      <t xml:space="preserve">Segú OCI Ene 2026: </t>
    </r>
    <r>
      <rPr>
        <sz val="11"/>
        <rFont val="Arial"/>
        <family val="2"/>
      </rPr>
      <t>De acuerdo con el registro, esta actividad fue reportada como cumplida en el primer trimestre de 2025.</t>
    </r>
  </si>
  <si>
    <t>Cumple Extemporáneamente</t>
  </si>
  <si>
    <t>Dirección Tecnología y Sistemas de la Información</t>
  </si>
  <si>
    <t xml:space="preserve">Verificado el desarrollo del segundo de tres seguimiento de la Matriz de riesgos de seguridad de la información. No se aportó registro de publicación del informe  conforme a lo establecido en la actividad, sin embargo la OAP confirma ruta de publicación:
Inicio/Transparencia y Acceso a la Información Pública/planeación presupuesto ingresos/Plan de acción
Enlace: https://scj.gov.co/transparencia/planeacion-presupuesto-ingresos/plan-accion
</t>
  </si>
  <si>
    <t>Acorde al seguimiento de riesgos de corrupción se realizó el seguimiento correspondiente al reporte de riesgos de corrupción realizado por la primera línea de defensa correspondiente al segundo cuatrimestre 2025; todo ello teniendo en cuenta que los informes de corrupción  se emiten 20 días calendario posterior al cierre del cuatrimestre.
Dado que la meta registra tres seguimientos, se solicitará modificación debido a que el informe de seguimiento correspondiente al tercer cuatrimestre se publicará en enero 2026 acorde a la Política de admiración de riesgos.</t>
  </si>
  <si>
    <t>Verificado el desarrollo del segundo de tres seguimientos al mapa de riesgos de corrupción. No se aportó registro de publicación del informe  conforme a lo establecido en la actividad, sin embargo la OAP confirma ruta de publicación:
Inicio/Transparencia y Acceso a la Información Pública/obligación reporte información/Otros informes de seguimiento
Y enlace: 
https://scj.gov.co/transparencia/obligacion-reporte-informacion/otros-informes</t>
  </si>
  <si>
    <t>Política actualizada, aprobada y socializada</t>
  </si>
  <si>
    <t>Cumplida Extemporánea</t>
  </si>
  <si>
    <t>Se están adelantando piezas graficas a socializar por correo ALLUSER en la entidad con información relevante asociada a riesgos LA/FT acorde a la actualización de la guía de administración de riesgos y diseño de controles en su versión 7 emitida el 15 de septiembre de 2025 por el DAFP.</t>
  </si>
  <si>
    <t>Proyectar y oficializar la información documentada LA/FT(procedimiento, instructivos, formatos, etc.)</t>
  </si>
  <si>
    <t>En el mes de julio 2025 se realizó la actualización de la Política de administración de riesgos en el comité CICCI con posterior actualización de la guía de administración del riesgos de la entidad, documentos asociados al proceso fortalecimiento institucional. Importante precisar que las actualizaciones comprende los riesgos asociados a corrupción y LA/FT.</t>
  </si>
  <si>
    <t>Seg OCI Oct: En relación con la evaluación del III trimestre, se verificaron los enlaces de las publicaciones realizadas durante el este periodo en los que se divulgan los canales de denuncia en la entidad. Sin embargo, el reporte realizado corresponde a la Oficina Asesora de Comunicaciones no al responsable designado en la actividad.
Con lo anterior la acción se da por cumplida al 100%</t>
  </si>
  <si>
    <t>(No. de  publicaciones realizadas/No. de publicaciones programadas)</t>
  </si>
  <si>
    <t>En el cuarto trimestre del año 2025, la Oficina Asesora de Comunicaciones cumplió con la actividad, mediante la publicación estratégica del canal de denuncias de actos de corrupción en los medios internos y externos. Durante el trimestre se realizaron 2 publicaciones, como se evidencia en la carpeta habilitada el reporte de las publicaciones. Es así, que, se cumple con la meta del año, de 41 publicaciones referentes al tema.</t>
  </si>
  <si>
    <r>
      <rPr>
        <b/>
        <sz val="11"/>
        <color theme="1"/>
        <rFont val="Arial"/>
        <family val="2"/>
      </rPr>
      <t xml:space="preserve">Seg OCI Ene 2026: </t>
    </r>
    <r>
      <rPr>
        <sz val="11"/>
        <color theme="1"/>
        <rFont val="Arial"/>
        <family val="2"/>
      </rPr>
      <t>El Proceso de Comunicaciones solicitó el 24 de noviembre de 2025 aumentar la meta a 41 publicaciones, ajuste que fue aprobado por la OAP el 11 de diciembre. Durante la revisión realizada por esta oficina, se identificaron debilidades tanto en el reporte del proceso como en el monitoreo efectuado por la OAP. Una vez revisada y subsanada la novedad (que no incluyo la subsanación del reporte descrito por la 1LD), se evidencia que en noviembre de 2025 se programaron 32 publicaciones y que, efectivamente, se reporta la realización de 32 publicaciones durante el periodo objeto de evaluación. Con lo anterior, se confirma el cumplimiento de la meta establecida.
No obstante, es importante que la OAP, desde su rol como segunda línea de defensa, fortalezca su ejercicio de monitoreo y de asesoramiento a la 1LD, identifique oportunamente las novedades y garantice que estas sean subsanadas antes de entregar la información a la OCI u otras instancias para su evaluación.</t>
    </r>
  </si>
  <si>
    <t>Una (1) capacitación sobre riesgos de corrupción t LA/FT en el PIC</t>
  </si>
  <si>
    <t xml:space="preserve"> (Capacitación sobre  riesgos de corrupción y LA/FT  ejecutadas / Capacitación sobre  riesgos de corrupción y LA/FT programadas)</t>
  </si>
  <si>
    <t>Seg OCI Oct: No se reporta ejecución ni se allega evidencia de la gestión teniendo en cuenta que la programación establecida fue Julio 2025 la actividad cierra el periodo evaluado como INCUMPLIDA. De igual manera, se insta a la dependencia responsable adelantar la gestión que le corresponde para dar cumplimiento a la actividad en el ultimo trimestre de la vigencia.</t>
  </si>
  <si>
    <t xml:space="preserve">Convocar mesa técnica para la asignación del personal que se encontrará definiendo y acompañando el desarrollo del proceso de creación del plan de cumplimiento. </t>
  </si>
  <si>
    <t xml:space="preserve">Una (1) mesa técnica </t>
  </si>
  <si>
    <t>(Mesa técnica realizada/ Mesa técnica programada)*100</t>
  </si>
  <si>
    <t>Seg OCI Abr: Se allega documentación (correos, lista de asistencia, correo de compromisos, acta de reunión) asociada con la actividad y se reportan dos mesas de trabajo (20 y 28 de marzo 2025) en las que se realizó revisión del tema MGJA. Teniendo en cuenta la meta establecida "Una (1) mesa técnica".
Por lo anterior, esta Oficina evidencia que, para el periodo objeto de seguimiento y para la vigencia, la actividad se cumplió al 100% y dentro del tiempo establecido para la vigencia 2025.</t>
  </si>
  <si>
    <t>Se verifica con fecha 9 de julio de 2025 la publicación del Normograma 2025 – Actualización del Inventario Normativo Anticorrupción, en cumplimiento con el producto esperado. Ruta de publicación: Inicio/ Transparencia y Acceso a la Información Pública/normativa/Normativa aplicable
Enlace de publicación: https://scj.gov.co/transparencia/normativa/normativa-aplicable?field_normative_classification_target_id=All&amp;title=normograma</t>
  </si>
  <si>
    <t>La Dirección Jurídica y Contractual, mediante formato F-DE-1496, consecutivo 1, solicitó modificación en el cronograma de las metas 1.5.2 y 1.5.3. Conforme al procedimiento y la justificación presentada, la OAP aprobó la modificación. De acuerdo con lo expuesto por la Dirección Jurídica, la meta será evidenciada teniendo en cuenta el avance de las metas asociadas. 
Sin embargo, la OPA, en la revión con los responsables de la ejecución de la meta, alertó el incumplimiento toda que está actividad no se desarrolló dentro de la programación establecida y que se debió analizar una reprogramación conjunta junto con las metas que son insumo para su adecuada ejecución.</t>
  </si>
  <si>
    <t>La Dirección jurídica y contractual  elaboró el plan de cumplimiento y  solicito  a la OAP  dejarlo dentro los puntos del  la reunión de Gestión de desempeño programada para el 25  de septiembre,  ítem que fue retirado previa evaluación  realizada con OAP y  ajustes entre las 2 dependencias. Producto de lo anterior se celebró una reunión  el 29 de septiembre con OAP  y se realizaron  intercambio de correos para realizar los ajustes finales y se programó  la aprobación para la próxima sesión del  Comité Institucional de Gestión y Desempeño.</t>
  </si>
  <si>
    <t>Verificado y validado con las demás carpetas del numeral 1.5. cargadas en el SharePoint del PTEP II seguimiento. Al momento, en la revisión de la OPA, se identifica que falta incluir evidencias de la aprobación. Al respecto, los responsables de la meta manifiestan que las evidencias se cargaran a SharePoint cuando la aprobación se haya surtido.</t>
  </si>
  <si>
    <t>En noviembre  en el Comité Institucional de Gestión y Desempeño, se llevó al orden del día  y con el Acta del 14 de octubre de 2025 fue aprobado el Plan de Cumplimiento Normativo por los miembros del comité y paralelamente fue solicitando la validación de las actividades por la OCI.</t>
  </si>
  <si>
    <r>
      <rPr>
        <b/>
        <sz val="11"/>
        <rFont val="Arial"/>
        <family val="2"/>
      </rPr>
      <t xml:space="preserve">Seg OCI Ene 2026: </t>
    </r>
    <r>
      <rPr>
        <sz val="11"/>
        <rFont val="Arial"/>
        <family val="2"/>
      </rPr>
      <t xml:space="preserve"> Se acepta el avance reportado, teniendo en cuenta que las evidencia 1 correo de alertamiento y la matriz </t>
    </r>
    <r>
      <rPr>
        <i/>
        <sz val="11"/>
        <rFont val="Arial"/>
        <family val="2"/>
      </rPr>
      <t>"Reporte de Cumplimiento ITA para el Periodo 2025"</t>
    </r>
    <r>
      <rPr>
        <sz val="11"/>
        <rFont val="Arial"/>
        <family val="2"/>
      </rPr>
      <t>, por lo anterior la actividad se cumple al 100% en la vigencia, aportando el 1,49% a la ejecución del componente.</t>
    </r>
  </si>
  <si>
    <r>
      <t xml:space="preserve">Seg OCI Ene 2026: </t>
    </r>
    <r>
      <rPr>
        <sz val="11"/>
        <color theme="1"/>
        <rFont val="Arial"/>
        <family val="2"/>
      </rPr>
      <t>Se verificó el enlace reportado por el proceso responsable, evidenciando las siguientes publicaciones: 
https://scj.gov.co/transparencia/participa/
- Consulta ciudadana para el Plan Estratégico de Tecnologías de la Información – PETI 2025
Fecha de publicación: 27 de octubre de 2025
- Participa en la construcción de nuestro Plan de Acción – POA 2026
Fecha de publicación: 24 de diciembre de 2025
- Participa en la construcción de nuestro Programa de Transparencia y Ética Pública – PTEP 2026
Fecha de publicación: 31 de diciembre de 2025
- Participa en la construcción de nuestro Plan Institucional de Participación Ciudadana – PIPC 2026
Fecha de publicación: 31 de diciembre de 2025
Teniendo en cuenta lo anterior, y considerando que la actividad requería únicamente dos publicaciones para alcanzar el 100% de cumplimiento, esta oficina registra las dos publicaciones necesarias. No obstante, recomienda a la OAP y al proceso responsable evitar la sobre ejecución de actividades, dado que ello constituye también un indicio de debilidades en la planificación.</t>
    </r>
  </si>
  <si>
    <r>
      <t xml:space="preserve">Seg OCI Ene 2026: </t>
    </r>
    <r>
      <rPr>
        <sz val="11"/>
        <color theme="1"/>
        <rFont val="Arial"/>
        <family val="2"/>
      </rPr>
      <t>Acogiendo la recomendación de la OCI emitida en el periodo anterior, se alineo el cronograma de ejecución con la "Meta o producto" y por ende la acción estaría cumplida desde el III trimestre 2025.
Es importante mencionar que, debido a la eliminación de la actividad 3.1.5, la ponderación de las actividades cambió. En consecuencia, el avance anual de esta actividad aumento, pasando de 1,41% a 1,49%.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</si>
</sst>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sz val="10"/>
      <name val="Arial"/>
      <family val="2"/>
    </font>
    <font>
      <sz val="11"/>
      <name val="Arial"/>
      <family val="2"/>
    </font>
    <font>
      <sz val="11"/>
      <color rgb="FF000000"/>
      <name val="Arial"/>
      <family val="2"/>
    </font>
    <font>
      <sz val="11"/>
      <color theme="1"/>
      <name val="Calibri"/>
      <family val="2"/>
      <scheme val="minor"/>
    </font>
    <font>
      <sz val="8"/>
      <name val="Calibri"/>
      <family val="2"/>
      <scheme val="minor"/>
    </font>
    <font>
      <b/>
      <sz val="11"/>
      <color rgb="FF000000"/>
      <name val="Arial"/>
      <family val="2"/>
    </font>
    <font>
      <b/>
      <sz val="11"/>
      <name val="Arial"/>
      <family val="2"/>
    </font>
    <font>
      <sz val="10"/>
      <color theme="1"/>
      <name val="Arial"/>
      <family val="2"/>
    </font>
    <font>
      <b/>
      <sz val="11"/>
      <color theme="0"/>
      <name val="Arial"/>
      <family val="2"/>
    </font>
    <font>
      <sz val="11"/>
      <color rgb="FF000000"/>
      <name val="Calibri"/>
      <family val="2"/>
      <charset val="1"/>
    </font>
    <font>
      <b/>
      <sz val="10"/>
      <name val="Arial"/>
      <family val="2"/>
    </font>
    <font>
      <b/>
      <sz val="10"/>
      <color theme="1"/>
      <name val="Arial"/>
      <family val="2"/>
    </font>
    <font>
      <b/>
      <sz val="11"/>
      <color rgb="FF000000"/>
      <name val="Calibri"/>
      <family val="2"/>
      <scheme val="minor"/>
    </font>
    <font>
      <sz val="11"/>
      <color rgb="FF000000"/>
      <name val="Calibri"/>
      <family val="2"/>
      <scheme val="minor"/>
    </font>
    <font>
      <sz val="11"/>
      <color rgb="FF000000"/>
      <name val="Calibri"/>
      <family val="2"/>
      <scheme val="minor"/>
    </font>
    <font>
      <b/>
      <sz val="11"/>
      <color rgb="FFFFFFFF"/>
      <name val="Arial"/>
      <family val="2"/>
    </font>
    <font>
      <b/>
      <sz val="9"/>
      <color rgb="FFFFFFFF"/>
      <name val="Aptos Display"/>
      <family val="2"/>
    </font>
    <font>
      <sz val="9"/>
      <color rgb="FF000000"/>
      <name val="Aptos Display"/>
      <family val="2"/>
    </font>
    <font>
      <b/>
      <sz val="9"/>
      <color rgb="FF000000"/>
      <name val="Aptos Display"/>
      <family val="2"/>
    </font>
    <font>
      <i/>
      <sz val="11"/>
      <name val="Arial"/>
      <family val="2"/>
    </font>
  </fonts>
  <fills count="30">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tint="0.79998168889431442"/>
        <bgColor rgb="FFFFFFCC"/>
      </patternFill>
    </fill>
    <fill>
      <patternFill patternType="solid">
        <fgColor rgb="FF00B0F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C21065"/>
        <bgColor indexed="64"/>
      </patternFill>
    </fill>
    <fill>
      <patternFill patternType="solid">
        <fgColor rgb="FFDE1271"/>
        <bgColor rgb="FFFFFFCC"/>
      </patternFill>
    </fill>
    <fill>
      <patternFill patternType="solid">
        <fgColor rgb="FFDE1271"/>
        <bgColor indexed="64"/>
      </patternFill>
    </fill>
    <fill>
      <patternFill patternType="solid">
        <fgColor rgb="FFFFCCFF"/>
        <bgColor rgb="FFFFFFCC"/>
      </patternFill>
    </fill>
    <fill>
      <patternFill patternType="solid">
        <fgColor rgb="FF00B050"/>
        <bgColor indexed="64"/>
      </patternFill>
    </fill>
    <fill>
      <patternFill patternType="solid">
        <fgColor rgb="FFFFFF00"/>
        <bgColor indexed="64"/>
      </patternFill>
    </fill>
    <fill>
      <patternFill patternType="solid">
        <fgColor rgb="FFDE1D34"/>
        <bgColor indexed="64"/>
      </patternFill>
    </fill>
    <fill>
      <patternFill patternType="solid">
        <fgColor rgb="FFFF9B88"/>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rgb="FFDE1D34"/>
      </left>
      <right/>
      <top/>
      <bottom style="medium">
        <color rgb="FFDE1D34"/>
      </bottom>
      <diagonal/>
    </border>
    <border>
      <left/>
      <right/>
      <top/>
      <bottom style="medium">
        <color rgb="FFDE1D34"/>
      </bottom>
      <diagonal/>
    </border>
    <border>
      <left style="medium">
        <color rgb="FFDE1D34"/>
      </left>
      <right/>
      <top/>
      <bottom/>
      <diagonal/>
    </border>
    <border>
      <left style="medium">
        <color rgb="FFDE1D34"/>
      </left>
      <right style="medium">
        <color rgb="FFDE1D34"/>
      </right>
      <top/>
      <bottom style="medium">
        <color rgb="FFDE1D34"/>
      </bottom>
      <diagonal/>
    </border>
    <border>
      <left/>
      <right style="medium">
        <color rgb="FFDE1D34"/>
      </right>
      <top/>
      <bottom style="medium">
        <color rgb="FFDE1D34"/>
      </bottom>
      <diagonal/>
    </border>
    <border>
      <left style="medium">
        <color rgb="FFDE1D34"/>
      </left>
      <right/>
      <top style="medium">
        <color rgb="FFDE1D34"/>
      </top>
      <bottom style="medium">
        <color rgb="FFDE1D34"/>
      </bottom>
      <diagonal/>
    </border>
    <border>
      <left style="thin">
        <color indexed="64"/>
      </left>
      <right style="thin">
        <color indexed="64"/>
      </right>
      <top/>
      <bottom/>
      <diagonal/>
    </border>
  </borders>
  <cellStyleXfs count="5">
    <xf numFmtId="0" fontId="0" fillId="0" borderId="0"/>
    <xf numFmtId="0" fontId="1" fillId="0" borderId="0" applyNumberFormat="0" applyFill="0" applyBorder="0" applyAlignment="0" applyProtection="0"/>
    <xf numFmtId="9" fontId="11" fillId="0" borderId="0" applyFont="0" applyFill="0" applyBorder="0" applyAlignment="0" applyProtection="0"/>
    <xf numFmtId="0" fontId="17" fillId="0" borderId="0"/>
    <xf numFmtId="0" fontId="17" fillId="0" borderId="0"/>
  </cellStyleXfs>
  <cellXfs count="437">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17" xfId="0" applyFont="1" applyBorder="1"/>
    <xf numFmtId="0" fontId="3" fillId="0" borderId="18"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9" fontId="6" fillId="2" borderId="15" xfId="0" applyNumberFormat="1" applyFont="1" applyFill="1" applyBorder="1" applyAlignment="1">
      <alignment horizontal="center" wrapText="1"/>
    </xf>
    <xf numFmtId="0" fontId="4" fillId="2" borderId="5" xfId="0" applyFont="1" applyFill="1" applyBorder="1" applyAlignment="1">
      <alignment vertical="center"/>
    </xf>
    <xf numFmtId="0" fontId="4" fillId="2" borderId="13" xfId="0" applyFont="1" applyFill="1" applyBorder="1" applyAlignment="1">
      <alignment horizontal="center" vertical="center"/>
    </xf>
    <xf numFmtId="0" fontId="4" fillId="2" borderId="19" xfId="0" applyFont="1" applyFill="1" applyBorder="1" applyAlignment="1">
      <alignment horizontal="center" vertical="center"/>
    </xf>
    <xf numFmtId="10" fontId="3" fillId="0" borderId="7" xfId="0" applyNumberFormat="1" applyFont="1" applyBorder="1" applyAlignment="1">
      <alignment horizontal="center" vertical="center" wrapText="1"/>
    </xf>
    <xf numFmtId="10"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justify" vertical="center" wrapText="1"/>
    </xf>
    <xf numFmtId="0" fontId="4" fillId="0" borderId="5" xfId="0" applyFont="1" applyBorder="1" applyAlignment="1">
      <alignment horizontal="justify" vertical="center" wrapText="1"/>
    </xf>
    <xf numFmtId="10" fontId="3" fillId="0" borderId="25" xfId="0" applyNumberFormat="1" applyFont="1" applyBorder="1" applyAlignment="1">
      <alignment horizontal="center" vertical="center" wrapText="1"/>
    </xf>
    <xf numFmtId="10" fontId="6" fillId="2" borderId="20" xfId="0" applyNumberFormat="1" applyFont="1" applyFill="1" applyBorder="1" applyAlignment="1">
      <alignment horizontal="center" wrapText="1"/>
    </xf>
    <xf numFmtId="14" fontId="3" fillId="0" borderId="5" xfId="0" applyNumberFormat="1" applyFont="1" applyBorder="1" applyAlignment="1">
      <alignment horizontal="center" vertical="center"/>
    </xf>
    <xf numFmtId="0" fontId="3"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10" fillId="0" borderId="5" xfId="0" applyFont="1" applyBorder="1" applyAlignment="1" applyProtection="1">
      <alignment horizontal="center" vertical="center" wrapText="1"/>
      <protection locked="0"/>
    </xf>
    <xf numFmtId="14" fontId="10" fillId="0" borderId="5"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0" borderId="5" xfId="0" applyFont="1" applyBorder="1" applyAlignment="1" applyProtection="1">
      <alignment horizontal="center" vertical="center"/>
      <protection locked="0"/>
    </xf>
    <xf numFmtId="9" fontId="3" fillId="0" borderId="5" xfId="2" applyFont="1" applyBorder="1" applyAlignment="1" applyProtection="1">
      <alignment horizontal="center" vertical="center"/>
      <protection locked="0"/>
    </xf>
    <xf numFmtId="0" fontId="3" fillId="0" borderId="5" xfId="0" applyFont="1" applyBorder="1" applyProtection="1">
      <protection locked="0"/>
    </xf>
    <xf numFmtId="14" fontId="10" fillId="0" borderId="5" xfId="0" applyNumberFormat="1" applyFont="1" applyBorder="1" applyAlignment="1" applyProtection="1">
      <alignment horizontal="center" vertical="center"/>
      <protection locked="0"/>
    </xf>
    <xf numFmtId="14" fontId="10" fillId="0" borderId="5" xfId="0" applyNumberFormat="1" applyFont="1" applyBorder="1" applyAlignment="1" applyProtection="1">
      <alignment horizontal="center" vertical="center" wrapText="1"/>
      <protection locked="0"/>
    </xf>
    <xf numFmtId="9" fontId="3" fillId="0" borderId="5" xfId="2" applyFont="1" applyFill="1" applyBorder="1" applyAlignment="1" applyProtection="1">
      <alignment horizontal="center" vertical="center"/>
      <protection locked="0"/>
    </xf>
    <xf numFmtId="0" fontId="9" fillId="12" borderId="5" xfId="0" applyFont="1" applyFill="1" applyBorder="1" applyAlignment="1" applyProtection="1">
      <alignment horizontal="left" vertical="center" wrapText="1"/>
      <protection locked="0"/>
    </xf>
    <xf numFmtId="0" fontId="10" fillId="12" borderId="5" xfId="0" applyFont="1" applyFill="1" applyBorder="1" applyAlignment="1" applyProtection="1">
      <alignment horizontal="center" vertical="center" wrapText="1"/>
      <protection locked="0"/>
    </xf>
    <xf numFmtId="14" fontId="10" fillId="12" borderId="5" xfId="0"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center"/>
      <protection locked="0"/>
    </xf>
    <xf numFmtId="0" fontId="3" fillId="0" borderId="2" xfId="0" applyFont="1" applyBorder="1" applyProtection="1">
      <protection locked="0"/>
    </xf>
    <xf numFmtId="9" fontId="3" fillId="0" borderId="30" xfId="2"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9" fillId="0" borderId="5"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3" fillId="12"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10" fillId="12" borderId="5" xfId="0" applyFont="1" applyFill="1" applyBorder="1" applyAlignment="1" applyProtection="1">
      <alignment vertical="center" wrapText="1"/>
      <protection locked="0"/>
    </xf>
    <xf numFmtId="0" fontId="3" fillId="0" borderId="10" xfId="0" applyFont="1" applyBorder="1" applyProtection="1">
      <protection locked="0"/>
    </xf>
    <xf numFmtId="9" fontId="3" fillId="0" borderId="5" xfId="2" applyFont="1" applyBorder="1" applyAlignment="1" applyProtection="1">
      <alignment horizontal="center" vertical="center"/>
    </xf>
    <xf numFmtId="9" fontId="3" fillId="0" borderId="5" xfId="2" applyFont="1" applyFill="1" applyBorder="1" applyAlignment="1" applyProtection="1">
      <alignment horizontal="center" vertical="center"/>
    </xf>
    <xf numFmtId="0" fontId="9" fillId="0" borderId="5" xfId="0" applyFont="1" applyBorder="1" applyAlignment="1">
      <alignment horizontal="justify"/>
    </xf>
    <xf numFmtId="0" fontId="9" fillId="0" borderId="5" xfId="0" applyFont="1" applyBorder="1" applyAlignment="1">
      <alignment horizontal="justify" vertical="center" wrapText="1"/>
    </xf>
    <xf numFmtId="0" fontId="3" fillId="0" borderId="5" xfId="0" applyFont="1" applyBorder="1" applyAlignment="1">
      <alignment horizontal="justify" vertical="center"/>
    </xf>
    <xf numFmtId="0" fontId="4" fillId="0" borderId="5" xfId="0" applyFont="1" applyBorder="1" applyAlignment="1">
      <alignment horizontal="justify" vertical="center"/>
    </xf>
    <xf numFmtId="0" fontId="10" fillId="0" borderId="5" xfId="0" applyFont="1" applyBorder="1" applyAlignment="1">
      <alignment horizontal="justify" vertical="center" wrapText="1"/>
    </xf>
    <xf numFmtId="9" fontId="3" fillId="0" borderId="30" xfId="2" applyFont="1" applyBorder="1" applyAlignment="1" applyProtection="1">
      <alignment horizontal="center" vertical="center"/>
    </xf>
    <xf numFmtId="0" fontId="14" fillId="0" borderId="5" xfId="0" applyFont="1" applyBorder="1" applyAlignment="1">
      <alignment horizontal="justify" vertical="center" wrapText="1"/>
    </xf>
    <xf numFmtId="0" fontId="10" fillId="12" borderId="27" xfId="0" applyFont="1" applyFill="1" applyBorder="1" applyAlignment="1">
      <alignment vertical="center" wrapText="1"/>
    </xf>
    <xf numFmtId="0" fontId="3" fillId="0" borderId="5" xfId="0" applyFont="1" applyBorder="1" applyAlignment="1">
      <alignment vertical="center" wrapText="1"/>
    </xf>
    <xf numFmtId="0" fontId="10" fillId="0" borderId="9" xfId="0" applyFont="1" applyBorder="1" applyAlignment="1">
      <alignment horizontal="justify" vertical="center" wrapText="1"/>
    </xf>
    <xf numFmtId="0" fontId="3" fillId="0" borderId="0" xfId="0" applyFont="1" applyAlignment="1">
      <alignment horizontal="center" vertical="center"/>
    </xf>
    <xf numFmtId="0" fontId="10" fillId="0" borderId="5" xfId="0" applyFont="1" applyBorder="1" applyAlignment="1" applyProtection="1">
      <alignment wrapText="1"/>
      <protection locked="0"/>
    </xf>
    <xf numFmtId="0" fontId="3" fillId="16" borderId="5" xfId="0" applyFont="1" applyFill="1" applyBorder="1" applyAlignment="1" applyProtection="1">
      <alignment horizontal="center" vertical="center"/>
      <protection locked="0"/>
    </xf>
    <xf numFmtId="0" fontId="3" fillId="0" borderId="5" xfId="0" applyFont="1" applyBorder="1" applyAlignment="1" applyProtection="1">
      <alignment vertical="center" wrapText="1"/>
      <protection locked="0"/>
    </xf>
    <xf numFmtId="2" fontId="3" fillId="0" borderId="5" xfId="0" applyNumberFormat="1" applyFont="1" applyBorder="1" applyAlignment="1">
      <alignment horizontal="center" vertical="center"/>
    </xf>
    <xf numFmtId="0" fontId="3" fillId="18" borderId="5" xfId="0" applyFont="1" applyFill="1" applyBorder="1" applyAlignment="1">
      <alignment horizontal="justify" vertical="center" wrapText="1"/>
    </xf>
    <xf numFmtId="0" fontId="4" fillId="18" borderId="5" xfId="0" applyFont="1" applyFill="1" applyBorder="1" applyAlignment="1">
      <alignment horizontal="justify" vertical="center" wrapText="1"/>
    </xf>
    <xf numFmtId="0" fontId="3" fillId="17" borderId="5" xfId="0" applyFont="1" applyFill="1" applyBorder="1" applyAlignment="1">
      <alignment horizontal="justify" vertical="center" wrapText="1"/>
    </xf>
    <xf numFmtId="14" fontId="9" fillId="0" borderId="5" xfId="0" applyNumberFormat="1" applyFont="1" applyBorder="1" applyAlignment="1">
      <alignment horizontal="center" vertical="center"/>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14" fontId="10" fillId="0" borderId="5" xfId="0" applyNumberFormat="1" applyFont="1" applyBorder="1" applyAlignment="1">
      <alignment horizontal="center" vertical="center"/>
    </xf>
    <xf numFmtId="14" fontId="3" fillId="0" borderId="5" xfId="0" applyNumberFormat="1" applyFont="1" applyBorder="1" applyAlignment="1">
      <alignment horizontal="center" vertical="center" wrapText="1"/>
    </xf>
    <xf numFmtId="0" fontId="3" fillId="0" borderId="0" xfId="0" applyFont="1" applyAlignment="1">
      <alignment horizontal="left" vertical="top"/>
    </xf>
    <xf numFmtId="0" fontId="9" fillId="0" borderId="0" xfId="0" applyFont="1" applyAlignment="1">
      <alignment horizontal="left" vertical="top"/>
    </xf>
    <xf numFmtId="0" fontId="4" fillId="0" borderId="5" xfId="0" applyFont="1" applyBorder="1" applyAlignment="1" applyProtection="1">
      <alignment vertical="center" wrapText="1"/>
      <protection locked="0"/>
    </xf>
    <xf numFmtId="0" fontId="3" fillId="0" borderId="5" xfId="0" applyFont="1" applyBorder="1" applyAlignment="1" applyProtection="1">
      <alignment horizontal="justify" vertical="center" wrapText="1"/>
      <protection locked="0"/>
    </xf>
    <xf numFmtId="0" fontId="3" fillId="12" borderId="5" xfId="0" applyFont="1" applyFill="1" applyBorder="1" applyAlignment="1" applyProtection="1">
      <alignment vertical="center" wrapText="1"/>
      <protection locked="0"/>
    </xf>
    <xf numFmtId="0" fontId="10" fillId="0" borderId="10" xfId="0" applyFont="1" applyBorder="1" applyAlignment="1">
      <alignment horizontal="justify" vertical="center" wrapText="1"/>
    </xf>
    <xf numFmtId="0" fontId="3" fillId="0" borderId="10"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0" fontId="4" fillId="0" borderId="9" xfId="0" applyFont="1" applyBorder="1" applyAlignment="1">
      <alignment horizontal="justify" vertical="center"/>
    </xf>
    <xf numFmtId="0" fontId="4" fillId="0" borderId="9" xfId="0" applyFont="1" applyBorder="1" applyAlignment="1">
      <alignment horizontal="justify" vertical="center" wrapText="1"/>
    </xf>
    <xf numFmtId="0" fontId="4" fillId="0" borderId="10" xfId="0" applyFont="1" applyBorder="1" applyAlignment="1">
      <alignment horizontal="justify" vertical="center"/>
    </xf>
    <xf numFmtId="0" fontId="10" fillId="0" borderId="5" xfId="0" applyFont="1" applyBorder="1" applyAlignment="1" applyProtection="1">
      <alignment horizontal="justify" vertical="center" wrapText="1"/>
      <protection locked="0"/>
    </xf>
    <xf numFmtId="0" fontId="3" fillId="0" borderId="6" xfId="0" applyFont="1" applyBorder="1" applyAlignment="1" applyProtection="1">
      <alignment vertical="center" wrapText="1"/>
      <protection locked="0"/>
    </xf>
    <xf numFmtId="0" fontId="14" fillId="19" borderId="5" xfId="0" applyFont="1" applyFill="1" applyBorder="1" applyAlignment="1">
      <alignment horizontal="justify" vertical="center" wrapText="1"/>
    </xf>
    <xf numFmtId="0" fontId="4" fillId="19" borderId="5" xfId="0" applyFont="1" applyFill="1" applyBorder="1" applyAlignment="1">
      <alignment horizontal="justify" vertical="center" wrapText="1"/>
    </xf>
    <xf numFmtId="0" fontId="10" fillId="17" borderId="5" xfId="0" applyFont="1" applyFill="1" applyBorder="1" applyAlignment="1">
      <alignment horizontal="justify" vertical="center" wrapText="1"/>
    </xf>
    <xf numFmtId="9" fontId="3" fillId="21" borderId="5" xfId="2" applyFont="1" applyFill="1" applyBorder="1" applyAlignment="1" applyProtection="1">
      <alignment horizontal="center" vertical="center"/>
    </xf>
    <xf numFmtId="0" fontId="3" fillId="21" borderId="5" xfId="0" applyFont="1" applyFill="1" applyBorder="1" applyAlignment="1" applyProtection="1">
      <alignment horizontal="center" vertical="center"/>
      <protection locked="0"/>
    </xf>
    <xf numFmtId="0" fontId="4" fillId="0" borderId="10"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3" fillId="0" borderId="4" xfId="0" applyFont="1" applyBorder="1" applyAlignment="1" applyProtection="1">
      <alignment horizontal="right" wrapText="1"/>
      <protection locked="0"/>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14" fillId="9" borderId="5" xfId="0" applyFont="1" applyFill="1" applyBorder="1" applyAlignment="1" applyProtection="1">
      <alignment horizontal="center" vertical="center" wrapText="1"/>
      <protection locked="0"/>
    </xf>
    <xf numFmtId="9" fontId="14" fillId="10" borderId="5" xfId="0" applyNumberFormat="1" applyFont="1" applyFill="1" applyBorder="1" applyAlignment="1" applyProtection="1">
      <alignment horizontal="center" vertical="center" wrapText="1"/>
      <protection locked="0"/>
    </xf>
    <xf numFmtId="0" fontId="16" fillId="4" borderId="9" xfId="0" applyFont="1" applyFill="1" applyBorder="1" applyAlignment="1">
      <alignment horizontal="center" vertical="center" textRotation="90" wrapText="1"/>
    </xf>
    <xf numFmtId="0" fontId="16" fillId="5" borderId="9" xfId="0" applyFont="1" applyFill="1" applyBorder="1" applyAlignment="1">
      <alignment horizontal="center" vertical="center" textRotation="90" wrapText="1"/>
    </xf>
    <xf numFmtId="9" fontId="16" fillId="6" borderId="9" xfId="0" applyNumberFormat="1" applyFont="1" applyFill="1" applyBorder="1" applyAlignment="1">
      <alignment horizontal="center" vertical="center" textRotation="90" wrapText="1"/>
    </xf>
    <xf numFmtId="0" fontId="16" fillId="4" borderId="9" xfId="0" applyFont="1" applyFill="1" applyBorder="1" applyAlignment="1" applyProtection="1">
      <alignment horizontal="center" vertical="center" textRotation="90" wrapText="1"/>
      <protection locked="0"/>
    </xf>
    <xf numFmtId="0" fontId="16" fillId="5" borderId="9" xfId="0" applyFont="1" applyFill="1" applyBorder="1" applyAlignment="1" applyProtection="1">
      <alignment horizontal="center" vertical="center" textRotation="90" wrapText="1"/>
      <protection locked="0"/>
    </xf>
    <xf numFmtId="9" fontId="16" fillId="6" borderId="9" xfId="0" applyNumberFormat="1" applyFont="1" applyFill="1" applyBorder="1" applyAlignment="1" applyProtection="1">
      <alignment horizontal="center" vertical="center" textRotation="90" wrapText="1"/>
      <protection locked="0"/>
    </xf>
    <xf numFmtId="0" fontId="16" fillId="5" borderId="5" xfId="0" applyFont="1" applyFill="1" applyBorder="1" applyAlignment="1" applyProtection="1">
      <alignment horizontal="center" vertical="center" textRotation="90" wrapText="1"/>
      <protection locked="0"/>
    </xf>
    <xf numFmtId="9" fontId="16" fillId="6" borderId="5" xfId="0" applyNumberFormat="1" applyFont="1" applyFill="1" applyBorder="1" applyAlignment="1" applyProtection="1">
      <alignment horizontal="center" vertical="center" textRotation="90" wrapText="1"/>
      <protection locked="0"/>
    </xf>
    <xf numFmtId="10" fontId="4" fillId="7" borderId="5" xfId="0" applyNumberFormat="1" applyFont="1" applyFill="1" applyBorder="1" applyAlignment="1" applyProtection="1">
      <alignment horizontal="center" vertical="center" wrapText="1"/>
      <protection locked="0"/>
    </xf>
    <xf numFmtId="0" fontId="4" fillId="8" borderId="5"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9" fontId="14" fillId="10" borderId="6" xfId="0" applyNumberFormat="1" applyFont="1" applyFill="1" applyBorder="1" applyAlignment="1" applyProtection="1">
      <alignment horizontal="center" vertical="center"/>
      <protection locked="0"/>
    </xf>
    <xf numFmtId="10" fontId="14" fillId="11" borderId="2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0" fontId="14" fillId="11" borderId="5"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9" fontId="14" fillId="10" borderId="29"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 fillId="0" borderId="16" xfId="0" applyFont="1" applyBorder="1" applyAlignment="1" applyProtection="1">
      <alignment vertical="center" wrapText="1"/>
      <protection locked="0"/>
    </xf>
    <xf numFmtId="0" fontId="16" fillId="4" borderId="5" xfId="0" applyFont="1" applyFill="1" applyBorder="1" applyAlignment="1">
      <alignment horizontal="center" vertical="center" textRotation="90" wrapText="1"/>
    </xf>
    <xf numFmtId="0" fontId="16" fillId="5" borderId="5" xfId="0" applyFont="1" applyFill="1" applyBorder="1" applyAlignment="1">
      <alignment horizontal="center" vertical="center" textRotation="90" wrapText="1"/>
    </xf>
    <xf numFmtId="9" fontId="16" fillId="6" borderId="5" xfId="0" applyNumberFormat="1" applyFont="1" applyFill="1" applyBorder="1" applyAlignment="1">
      <alignment horizontal="center" vertical="center" textRotation="90" wrapText="1"/>
    </xf>
    <xf numFmtId="0" fontId="16" fillId="4" borderId="5" xfId="0" applyFont="1" applyFill="1" applyBorder="1" applyAlignment="1" applyProtection="1">
      <alignment horizontal="center" vertical="center" textRotation="90" wrapText="1"/>
      <protection locked="0"/>
    </xf>
    <xf numFmtId="9" fontId="14" fillId="10" borderId="5"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right" wrapText="1"/>
      <protection locked="0"/>
    </xf>
    <xf numFmtId="0" fontId="4" fillId="0" borderId="0" xfId="0" applyFont="1" applyAlignment="1" applyProtection="1">
      <alignment horizontal="center" vertical="center" wrapText="1"/>
      <protection locked="0"/>
    </xf>
    <xf numFmtId="0" fontId="4" fillId="8" borderId="5" xfId="0" applyFont="1" applyFill="1" applyBorder="1" applyAlignment="1">
      <alignment horizontal="center" vertical="center" wrapText="1"/>
    </xf>
    <xf numFmtId="9" fontId="14" fillId="0" borderId="5" xfId="0" applyNumberFormat="1" applyFont="1" applyBorder="1" applyAlignment="1" applyProtection="1">
      <alignment horizontal="center" vertical="center"/>
      <protection locked="0"/>
    </xf>
    <xf numFmtId="10" fontId="14" fillId="0" borderId="5" xfId="0" applyNumberFormat="1"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3" fillId="0" borderId="0" xfId="0" applyFont="1" applyAlignment="1" applyProtection="1">
      <alignment horizontal="right" wrapText="1"/>
      <protection locked="0"/>
    </xf>
    <xf numFmtId="10" fontId="14" fillId="11" borderId="26" xfId="0" applyNumberFormat="1" applyFont="1" applyFill="1" applyBorder="1" applyAlignment="1" applyProtection="1">
      <alignment horizontal="center" vertical="center"/>
      <protection locked="0"/>
    </xf>
    <xf numFmtId="1" fontId="3" fillId="0" borderId="0" xfId="0" applyNumberFormat="1" applyFont="1"/>
    <xf numFmtId="10" fontId="4" fillId="0" borderId="0" xfId="0" applyNumberFormat="1" applyFont="1" applyAlignment="1" applyProtection="1">
      <alignment horizontal="center" vertical="center"/>
      <protection locked="0"/>
    </xf>
    <xf numFmtId="0" fontId="3" fillId="0" borderId="9" xfId="0" applyFont="1" applyBorder="1" applyAlignment="1">
      <alignment horizontal="center" vertical="center"/>
    </xf>
    <xf numFmtId="9" fontId="3" fillId="0" borderId="9" xfId="2" applyFont="1" applyBorder="1" applyAlignment="1" applyProtection="1">
      <alignment horizontal="center" vertical="center"/>
    </xf>
    <xf numFmtId="0" fontId="3" fillId="0" borderId="9" xfId="0" applyFont="1" applyBorder="1" applyAlignment="1" applyProtection="1">
      <alignment horizontal="center" vertical="center"/>
      <protection locked="0"/>
    </xf>
    <xf numFmtId="9" fontId="3" fillId="0" borderId="9" xfId="2"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9" fontId="14" fillId="10" borderId="31" xfId="0" applyNumberFormat="1" applyFont="1" applyFill="1" applyBorder="1" applyAlignment="1" applyProtection="1">
      <alignment horizontal="center" vertical="center"/>
      <protection locked="0"/>
    </xf>
    <xf numFmtId="10" fontId="14" fillId="11" borderId="9" xfId="0" applyNumberFormat="1" applyFont="1" applyFill="1" applyBorder="1" applyAlignment="1" applyProtection="1">
      <alignment horizontal="center" vertical="center"/>
      <protection locked="0"/>
    </xf>
    <xf numFmtId="0" fontId="3" fillId="0" borderId="9" xfId="0" applyFont="1" applyBorder="1" applyAlignment="1">
      <alignment horizontal="justify" vertical="center" wrapText="1"/>
    </xf>
    <xf numFmtId="0" fontId="3" fillId="0" borderId="9" xfId="0" applyFont="1" applyBorder="1" applyAlignment="1" applyProtection="1">
      <alignment horizontal="justify" vertical="center" wrapText="1"/>
      <protection locked="0"/>
    </xf>
    <xf numFmtId="0" fontId="3" fillId="0" borderId="32" xfId="0" applyFont="1" applyBorder="1" applyAlignment="1">
      <alignment horizontal="center" vertical="center"/>
    </xf>
    <xf numFmtId="9" fontId="3" fillId="0" borderId="32" xfId="2" applyFont="1" applyBorder="1" applyAlignment="1" applyProtection="1">
      <alignment horizontal="center" vertical="center"/>
    </xf>
    <xf numFmtId="0" fontId="3" fillId="0" borderId="32" xfId="0" applyFont="1" applyBorder="1" applyAlignment="1" applyProtection="1">
      <alignment horizontal="center" vertical="center"/>
      <protection locked="0"/>
    </xf>
    <xf numFmtId="9" fontId="3" fillId="0" borderId="32" xfId="2"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9" fontId="14" fillId="10" borderId="33" xfId="0" applyNumberFormat="1" applyFont="1" applyFill="1" applyBorder="1" applyAlignment="1" applyProtection="1">
      <alignment horizontal="center" vertical="center"/>
      <protection locked="0"/>
    </xf>
    <xf numFmtId="10" fontId="14" fillId="11" borderId="32" xfId="0" applyNumberFormat="1" applyFont="1" applyFill="1" applyBorder="1" applyAlignment="1" applyProtection="1">
      <alignment horizontal="center" vertical="center"/>
      <protection locked="0"/>
    </xf>
    <xf numFmtId="0" fontId="3" fillId="0" borderId="32" xfId="0" applyFont="1" applyBorder="1" applyAlignment="1">
      <alignment horizontal="justify" vertical="center" wrapText="1"/>
    </xf>
    <xf numFmtId="0" fontId="4" fillId="0" borderId="32" xfId="0" applyFont="1" applyBorder="1" applyAlignment="1">
      <alignment horizontal="justify" vertical="center" wrapText="1"/>
    </xf>
    <xf numFmtId="0" fontId="3" fillId="0" borderId="32" xfId="0" applyFont="1" applyBorder="1" applyAlignment="1" applyProtection="1">
      <alignment horizontal="justify" vertical="center" wrapText="1"/>
      <protection locked="0"/>
    </xf>
    <xf numFmtId="0" fontId="3" fillId="0" borderId="28" xfId="0" applyFont="1" applyBorder="1" applyAlignment="1">
      <alignment horizontal="center" vertical="center"/>
    </xf>
    <xf numFmtId="0" fontId="3" fillId="0" borderId="28" xfId="0" applyFont="1" applyBorder="1" applyAlignment="1" applyProtection="1">
      <alignment horizontal="center" vertical="center"/>
      <protection locked="0"/>
    </xf>
    <xf numFmtId="10" fontId="14" fillId="11" borderId="28" xfId="0" applyNumberFormat="1" applyFont="1" applyFill="1" applyBorder="1" applyAlignment="1" applyProtection="1">
      <alignment horizontal="center" vertical="center"/>
      <protection locked="0"/>
    </xf>
    <xf numFmtId="0" fontId="3" fillId="0" borderId="28" xfId="0" applyFont="1" applyBorder="1" applyAlignment="1">
      <alignment horizontal="justify" vertical="center" wrapText="1"/>
    </xf>
    <xf numFmtId="0" fontId="4" fillId="0" borderId="28" xfId="0" applyFont="1" applyBorder="1" applyAlignment="1">
      <alignment horizontal="justify" vertical="center" wrapText="1"/>
    </xf>
    <xf numFmtId="0" fontId="9" fillId="0" borderId="28" xfId="0" applyFont="1" applyBorder="1" applyAlignment="1">
      <alignment horizontal="justify" vertical="center" wrapText="1"/>
    </xf>
    <xf numFmtId="0" fontId="4" fillId="0" borderId="28" xfId="0" applyFont="1" applyBorder="1" applyAlignment="1">
      <alignment horizontal="justify" vertical="center"/>
    </xf>
    <xf numFmtId="0" fontId="3" fillId="0" borderId="28" xfId="0" applyFont="1" applyBorder="1" applyProtection="1">
      <protection locked="0"/>
    </xf>
    <xf numFmtId="0" fontId="19" fillId="8" borderId="5" xfId="0" applyFont="1" applyFill="1" applyBorder="1" applyAlignment="1" applyProtection="1">
      <alignment horizontal="center" vertical="center" wrapText="1"/>
      <protection locked="0"/>
    </xf>
    <xf numFmtId="0" fontId="0" fillId="0" borderId="5" xfId="0" applyBorder="1" applyAlignment="1" applyProtection="1">
      <alignment vertical="center"/>
      <protection locked="0"/>
    </xf>
    <xf numFmtId="0" fontId="4" fillId="2" borderId="24" xfId="0" applyFont="1" applyFill="1" applyBorder="1" applyAlignment="1" applyProtection="1">
      <alignment horizontal="center" vertical="center" wrapText="1"/>
      <protection locked="0"/>
    </xf>
    <xf numFmtId="0" fontId="19" fillId="8" borderId="35" xfId="0" applyFont="1" applyFill="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10" fontId="3" fillId="0" borderId="21" xfId="2" applyNumberFormat="1" applyFont="1" applyBorder="1" applyAlignment="1" applyProtection="1">
      <alignment horizontal="center" vertical="center" wrapText="1"/>
      <protection locked="0"/>
    </xf>
    <xf numFmtId="0" fontId="16" fillId="4" borderId="24" xfId="0" applyFont="1" applyFill="1" applyBorder="1" applyAlignment="1">
      <alignment horizontal="center" vertical="center" textRotation="90" wrapText="1"/>
    </xf>
    <xf numFmtId="0" fontId="3" fillId="0" borderId="24" xfId="0" applyFont="1" applyBorder="1" applyAlignment="1">
      <alignment horizontal="center" vertical="center"/>
    </xf>
    <xf numFmtId="0" fontId="3" fillId="0" borderId="40" xfId="0" applyFont="1" applyBorder="1" applyAlignment="1">
      <alignment horizontal="center" vertical="center"/>
    </xf>
    <xf numFmtId="9" fontId="3" fillId="0" borderId="28" xfId="2" applyFont="1" applyBorder="1" applyAlignment="1" applyProtection="1">
      <alignment horizontal="center" vertical="center"/>
    </xf>
    <xf numFmtId="9" fontId="3" fillId="0" borderId="28" xfId="2" applyFont="1" applyBorder="1" applyAlignment="1" applyProtection="1">
      <alignment horizontal="center" vertical="center"/>
      <protection locked="0"/>
    </xf>
    <xf numFmtId="9" fontId="14" fillId="10" borderId="28" xfId="0" applyNumberFormat="1" applyFont="1" applyFill="1" applyBorder="1" applyAlignment="1" applyProtection="1">
      <alignment horizontal="center" vertical="center"/>
      <protection locked="0"/>
    </xf>
    <xf numFmtId="0" fontId="3" fillId="0" borderId="28" xfId="0" applyFont="1" applyBorder="1" applyAlignment="1">
      <alignment horizontal="justify" vertical="center"/>
    </xf>
    <xf numFmtId="0" fontId="3" fillId="0" borderId="28" xfId="0" applyFont="1" applyBorder="1" applyAlignment="1" applyProtection="1">
      <alignment vertical="center"/>
      <protection locked="0"/>
    </xf>
    <xf numFmtId="0" fontId="14" fillId="0" borderId="28" xfId="0" applyFont="1" applyBorder="1" applyAlignment="1">
      <alignment horizontal="justify" vertical="center" wrapText="1"/>
    </xf>
    <xf numFmtId="0" fontId="4" fillId="2" borderId="32"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10" fontId="3" fillId="0" borderId="35" xfId="2" applyNumberFormat="1" applyFont="1" applyBorder="1" applyAlignment="1" applyProtection="1">
      <alignment horizontal="center" vertical="center" wrapText="1"/>
      <protection locked="0"/>
    </xf>
    <xf numFmtId="10" fontId="3" fillId="0" borderId="35" xfId="2" applyNumberFormat="1" applyFont="1" applyFill="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3" fillId="16" borderId="28" xfId="0" applyFont="1" applyFill="1" applyBorder="1" applyAlignment="1" applyProtection="1">
      <alignment horizontal="center" vertical="center"/>
      <protection locked="0"/>
    </xf>
    <xf numFmtId="0" fontId="10" fillId="0" borderId="28" xfId="0" applyFont="1" applyBorder="1" applyAlignment="1">
      <alignment horizontal="left" vertical="center" wrapText="1"/>
    </xf>
    <xf numFmtId="0" fontId="3" fillId="0" borderId="28" xfId="0" applyFont="1" applyBorder="1" applyAlignment="1">
      <alignment horizontal="center" vertical="center" wrapText="1"/>
    </xf>
    <xf numFmtId="14" fontId="3" fillId="0" borderId="28" xfId="0" applyNumberFormat="1" applyFont="1" applyBorder="1" applyAlignment="1">
      <alignment horizontal="center" vertical="center" wrapText="1"/>
    </xf>
    <xf numFmtId="10" fontId="3" fillId="0" borderId="36" xfId="2" applyNumberFormat="1" applyFont="1" applyBorder="1" applyAlignment="1" applyProtection="1">
      <alignment horizontal="center" vertical="center" wrapText="1"/>
      <protection locked="0"/>
    </xf>
    <xf numFmtId="0" fontId="10" fillId="12" borderId="28" xfId="0" applyFont="1" applyFill="1" applyBorder="1" applyAlignment="1" applyProtection="1">
      <alignment vertical="center" wrapText="1"/>
      <protection locked="0"/>
    </xf>
    <xf numFmtId="0" fontId="3" fillId="0" borderId="28" xfId="0" applyFont="1" applyBorder="1" applyAlignment="1" applyProtection="1">
      <alignment horizontal="center" vertical="center" wrapText="1"/>
      <protection locked="0"/>
    </xf>
    <xf numFmtId="0" fontId="3" fillId="12" borderId="28" xfId="0" applyFont="1" applyFill="1" applyBorder="1" applyAlignment="1" applyProtection="1">
      <alignment horizontal="center" vertical="center" wrapText="1"/>
      <protection locked="0"/>
    </xf>
    <xf numFmtId="14" fontId="3" fillId="0" borderId="28" xfId="0" applyNumberFormat="1" applyFont="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10" fontId="3" fillId="0" borderId="43" xfId="2" applyNumberFormat="1" applyFont="1" applyBorder="1" applyAlignment="1" applyProtection="1">
      <alignment horizontal="center" vertical="center" wrapText="1"/>
      <protection locked="0"/>
    </xf>
    <xf numFmtId="0" fontId="3" fillId="0" borderId="11" xfId="0" applyFont="1" applyBorder="1" applyAlignment="1">
      <alignment horizontal="right" wrapText="1"/>
    </xf>
    <xf numFmtId="0" fontId="4" fillId="8" borderId="35" xfId="0" applyFont="1" applyFill="1" applyBorder="1" applyAlignment="1" applyProtection="1">
      <alignment horizontal="center" vertical="center" wrapText="1"/>
      <protection locked="0"/>
    </xf>
    <xf numFmtId="0" fontId="9" fillId="0" borderId="28" xfId="0" applyFont="1" applyBorder="1" applyAlignment="1" applyProtection="1">
      <alignment horizontal="center" vertical="center"/>
      <protection locked="0"/>
    </xf>
    <xf numFmtId="0" fontId="10" fillId="12" borderId="28" xfId="0" applyFont="1" applyFill="1" applyBorder="1" applyAlignment="1">
      <alignment horizontal="justify" vertical="center" wrapText="1"/>
    </xf>
    <xf numFmtId="0" fontId="3" fillId="0" borderId="28" xfId="0"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protection locked="0"/>
    </xf>
    <xf numFmtId="0" fontId="2" fillId="2" borderId="5" xfId="0" applyFont="1" applyFill="1" applyBorder="1" applyAlignment="1" applyProtection="1">
      <alignment horizontal="center" vertical="center"/>
      <protection locked="0"/>
    </xf>
    <xf numFmtId="0" fontId="4" fillId="2" borderId="5" xfId="0" applyFont="1" applyFill="1" applyBorder="1" applyAlignment="1" applyProtection="1">
      <alignment vertical="center" wrapText="1"/>
      <protection locked="0"/>
    </xf>
    <xf numFmtId="0" fontId="9" fillId="13" borderId="5" xfId="0" applyFont="1" applyFill="1" applyBorder="1" applyAlignment="1" applyProtection="1">
      <alignment vertical="center" wrapText="1"/>
      <protection locked="0"/>
    </xf>
    <xf numFmtId="0" fontId="10" fillId="14" borderId="5" xfId="0" applyFont="1" applyFill="1" applyBorder="1" applyAlignment="1" applyProtection="1">
      <alignment horizontal="left" vertical="center" wrapText="1"/>
      <protection locked="0"/>
    </xf>
    <xf numFmtId="0" fontId="10" fillId="14" borderId="5" xfId="0" applyFont="1" applyFill="1" applyBorder="1" applyAlignment="1" applyProtection="1">
      <alignment vertical="center" wrapText="1"/>
      <protection locked="0"/>
    </xf>
    <xf numFmtId="0" fontId="9" fillId="14" borderId="5" xfId="0" applyFont="1" applyFill="1" applyBorder="1" applyAlignment="1" applyProtection="1">
      <alignment horizontal="center" vertical="center" wrapText="1"/>
      <protection locked="0"/>
    </xf>
    <xf numFmtId="0" fontId="10" fillId="12" borderId="5" xfId="0" applyFont="1" applyFill="1" applyBorder="1" applyAlignment="1" applyProtection="1">
      <alignment horizontal="left" vertical="center" wrapText="1"/>
      <protection locked="0"/>
    </xf>
    <xf numFmtId="0" fontId="9" fillId="12" borderId="5" xfId="0" applyFont="1" applyFill="1" applyBorder="1" applyAlignment="1" applyProtection="1">
      <alignment vertical="center" wrapText="1"/>
      <protection locked="0"/>
    </xf>
    <xf numFmtId="14" fontId="3" fillId="12" borderId="5" xfId="0" applyNumberFormat="1" applyFont="1" applyFill="1" applyBorder="1" applyAlignment="1" applyProtection="1">
      <alignment horizontal="center" vertical="center" wrapText="1"/>
      <protection locked="0"/>
    </xf>
    <xf numFmtId="14" fontId="10" fillId="12" borderId="5" xfId="0" applyNumberFormat="1" applyFont="1" applyFill="1" applyBorder="1" applyAlignment="1" applyProtection="1">
      <alignment horizontal="center" vertical="center"/>
      <protection locked="0"/>
    </xf>
    <xf numFmtId="0" fontId="10" fillId="12" borderId="5" xfId="0" applyFont="1" applyFill="1" applyBorder="1" applyAlignment="1">
      <alignment vertical="center" wrapText="1"/>
    </xf>
    <xf numFmtId="14" fontId="10" fillId="0" borderId="5" xfId="0" applyNumberFormat="1" applyFont="1" applyBorder="1" applyAlignment="1">
      <alignment horizontal="center" vertical="center" wrapText="1"/>
    </xf>
    <xf numFmtId="0" fontId="9" fillId="0" borderId="5" xfId="0" applyFont="1" applyBorder="1" applyAlignment="1" applyProtection="1">
      <alignment horizontal="center" vertical="center" wrapText="1"/>
      <protection locked="0"/>
    </xf>
    <xf numFmtId="0" fontId="3" fillId="12" borderId="5" xfId="0" applyFont="1" applyFill="1" applyBorder="1" applyAlignment="1">
      <alignment vertical="center" wrapText="1"/>
    </xf>
    <xf numFmtId="0" fontId="3" fillId="12" borderId="5" xfId="0" applyFont="1" applyFill="1" applyBorder="1" applyAlignment="1">
      <alignment horizontal="center" vertical="center" wrapText="1"/>
    </xf>
    <xf numFmtId="14" fontId="3" fillId="12" borderId="5" xfId="0" applyNumberFormat="1" applyFont="1" applyFill="1" applyBorder="1" applyAlignment="1">
      <alignment horizontal="center" vertical="center" wrapText="1"/>
    </xf>
    <xf numFmtId="0" fontId="10" fillId="12" borderId="5" xfId="0" applyFont="1" applyFill="1" applyBorder="1" applyAlignment="1" applyProtection="1">
      <alignment wrapText="1"/>
      <protection locked="0"/>
    </xf>
    <xf numFmtId="0" fontId="9" fillId="12" borderId="5" xfId="0" applyFont="1" applyFill="1" applyBorder="1" applyAlignment="1" applyProtection="1">
      <alignment horizontal="center" vertical="center" wrapText="1"/>
      <protection locked="0"/>
    </xf>
    <xf numFmtId="0" fontId="3" fillId="12" borderId="28" xfId="0" applyFont="1" applyFill="1" applyBorder="1" applyAlignment="1" applyProtection="1">
      <alignment vertical="center" wrapText="1"/>
      <protection locked="0"/>
    </xf>
    <xf numFmtId="0" fontId="9" fillId="12" borderId="28" xfId="0" applyFont="1" applyFill="1" applyBorder="1" applyAlignment="1" applyProtection="1">
      <alignment horizontal="center" vertical="center" wrapText="1"/>
      <protection locked="0"/>
    </xf>
    <xf numFmtId="14" fontId="3" fillId="12" borderId="28" xfId="0" applyNumberFormat="1"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protection locked="0"/>
    </xf>
    <xf numFmtId="0" fontId="16" fillId="4" borderId="44" xfId="0" applyFont="1" applyFill="1" applyBorder="1" applyAlignment="1">
      <alignment horizontal="center" vertical="center" textRotation="90" wrapText="1"/>
    </xf>
    <xf numFmtId="0" fontId="10" fillId="0" borderId="0" xfId="0" applyFont="1" applyAlignment="1">
      <alignment horizontal="justify" vertical="center" wrapText="1"/>
    </xf>
    <xf numFmtId="0" fontId="3" fillId="0" borderId="44" xfId="0" applyFont="1" applyBorder="1" applyAlignment="1">
      <alignment horizontal="center" vertical="center"/>
    </xf>
    <xf numFmtId="0" fontId="3" fillId="0" borderId="23" xfId="0" applyFont="1" applyBorder="1" applyAlignment="1">
      <alignment horizontal="center" vertical="center"/>
    </xf>
    <xf numFmtId="2" fontId="3" fillId="0" borderId="24" xfId="0" applyNumberFormat="1" applyFont="1" applyBorder="1" applyAlignment="1">
      <alignment horizontal="center" vertical="center"/>
    </xf>
    <xf numFmtId="0" fontId="4" fillId="2" borderId="5" xfId="0" applyFont="1" applyFill="1" applyBorder="1" applyAlignment="1" applyProtection="1">
      <alignment horizontal="center" vertical="center"/>
      <protection locked="0"/>
    </xf>
    <xf numFmtId="0" fontId="10" fillId="16" borderId="5" xfId="0" applyFont="1" applyFill="1" applyBorder="1" applyAlignment="1" applyProtection="1">
      <alignment horizontal="center" vertical="center" wrapText="1"/>
      <protection locked="0"/>
    </xf>
    <xf numFmtId="0" fontId="3" fillId="16" borderId="5" xfId="0" applyFont="1" applyFill="1" applyBorder="1" applyAlignment="1" applyProtection="1">
      <alignment horizontal="center" vertical="center" wrapText="1"/>
      <protection locked="0"/>
    </xf>
    <xf numFmtId="0" fontId="3" fillId="16" borderId="28" xfId="0" applyFont="1" applyFill="1" applyBorder="1" applyAlignment="1" applyProtection="1">
      <alignment horizontal="center" vertical="center" wrapText="1"/>
      <protection locked="0"/>
    </xf>
    <xf numFmtId="14" fontId="10" fillId="12" borderId="28" xfId="0" applyNumberFormat="1" applyFont="1" applyFill="1" applyBorder="1" applyAlignment="1" applyProtection="1">
      <alignment horizontal="center" vertical="center"/>
      <protection locked="0"/>
    </xf>
    <xf numFmtId="14" fontId="10" fillId="12" borderId="28" xfId="0" applyNumberFormat="1"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protection locked="0"/>
    </xf>
    <xf numFmtId="10" fontId="14" fillId="11" borderId="45" xfId="0" applyNumberFormat="1" applyFont="1" applyFill="1" applyBorder="1" applyAlignment="1" applyProtection="1">
      <alignment horizontal="center" vertical="center"/>
      <protection locked="0"/>
    </xf>
    <xf numFmtId="0" fontId="4" fillId="19" borderId="28" xfId="0" applyFont="1" applyFill="1" applyBorder="1" applyAlignment="1">
      <alignment horizontal="justify" vertical="center" wrapText="1"/>
    </xf>
    <xf numFmtId="0" fontId="3" fillId="20" borderId="5" xfId="0" applyFont="1" applyFill="1" applyBorder="1" applyAlignment="1" applyProtection="1">
      <alignment horizontal="center" vertical="center"/>
      <protection locked="0"/>
    </xf>
    <xf numFmtId="0" fontId="3" fillId="0" borderId="5" xfId="0" applyFont="1" applyBorder="1" applyAlignment="1" applyProtection="1">
      <alignment wrapText="1"/>
      <protection locked="0"/>
    </xf>
    <xf numFmtId="0" fontId="3" fillId="0" borderId="28" xfId="0" applyFont="1" applyBorder="1" applyAlignment="1" applyProtection="1">
      <alignment wrapText="1"/>
      <protection locked="0"/>
    </xf>
    <xf numFmtId="0" fontId="0" fillId="0" borderId="5" xfId="0" applyBorder="1" applyAlignment="1" applyProtection="1">
      <alignment wrapText="1"/>
      <protection locked="0"/>
    </xf>
    <xf numFmtId="0" fontId="0" fillId="0" borderId="5" xfId="0" applyBorder="1" applyAlignment="1" applyProtection="1">
      <alignment vertical="center" wrapText="1"/>
      <protection locked="0"/>
    </xf>
    <xf numFmtId="0" fontId="9" fillId="19" borderId="5" xfId="0" applyFont="1" applyFill="1" applyBorder="1" applyAlignment="1">
      <alignment horizontal="justify" vertical="center" wrapText="1"/>
    </xf>
    <xf numFmtId="0" fontId="3" fillId="0" borderId="5" xfId="0" applyFont="1" applyBorder="1" applyAlignment="1" applyProtection="1">
      <alignment vertical="center"/>
      <protection locked="0"/>
    </xf>
    <xf numFmtId="0" fontId="22" fillId="0" borderId="5" xfId="0" applyFont="1" applyBorder="1" applyAlignment="1" applyProtection="1">
      <alignment vertical="center" wrapText="1"/>
      <protection locked="0"/>
    </xf>
    <xf numFmtId="9" fontId="3" fillId="21" borderId="5" xfId="2" applyFont="1" applyFill="1" applyBorder="1" applyAlignment="1" applyProtection="1">
      <alignment horizontal="center" vertical="center"/>
      <protection locked="0"/>
    </xf>
    <xf numFmtId="0" fontId="3" fillId="22" borderId="5" xfId="0" applyFont="1" applyFill="1" applyBorder="1" applyAlignment="1" applyProtection="1">
      <alignment horizontal="center" vertical="center"/>
      <protection locked="0"/>
    </xf>
    <xf numFmtId="0" fontId="9" fillId="0" borderId="10" xfId="0" applyFont="1" applyBorder="1" applyAlignment="1">
      <alignment horizontal="center" vertical="center" wrapText="1"/>
    </xf>
    <xf numFmtId="9" fontId="9" fillId="26" borderId="5" xfId="0" applyNumberFormat="1" applyFont="1" applyFill="1" applyBorder="1" applyAlignment="1">
      <alignment horizontal="center" vertical="center" wrapText="1"/>
    </xf>
    <xf numFmtId="10" fontId="3" fillId="0" borderId="5" xfId="0" applyNumberFormat="1" applyFont="1" applyBorder="1" applyAlignment="1">
      <alignment horizontal="center" vertical="center" wrapText="1"/>
    </xf>
    <xf numFmtId="0" fontId="9" fillId="20" borderId="5" xfId="0" applyFont="1" applyFill="1" applyBorder="1" applyAlignment="1">
      <alignment horizontal="center" vertical="center" wrapText="1"/>
    </xf>
    <xf numFmtId="0" fontId="9" fillId="21" borderId="5" xfId="0" applyFont="1" applyFill="1" applyBorder="1" applyAlignment="1">
      <alignment horizontal="center" vertical="center" wrapText="1"/>
    </xf>
    <xf numFmtId="0" fontId="9" fillId="0" borderId="10" xfId="0" applyFont="1" applyBorder="1" applyAlignment="1">
      <alignment horizontal="justify" vertical="center" wrapText="1"/>
    </xf>
    <xf numFmtId="9" fontId="9" fillId="26" borderId="10" xfId="0" applyNumberFormat="1" applyFont="1" applyFill="1" applyBorder="1" applyAlignment="1">
      <alignment horizontal="center" vertical="center" wrapText="1"/>
    </xf>
    <xf numFmtId="10" fontId="3" fillId="0" borderId="10"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14" fillId="0" borderId="10" xfId="0" applyFont="1" applyBorder="1" applyAlignment="1">
      <alignment horizontal="justify" vertical="center" wrapText="1"/>
    </xf>
    <xf numFmtId="10" fontId="4" fillId="0" borderId="5" xfId="0" applyNumberFormat="1" applyFont="1" applyBorder="1" applyAlignment="1">
      <alignment horizontal="center" vertical="center" wrapText="1"/>
    </xf>
    <xf numFmtId="9" fontId="9" fillId="27" borderId="10" xfId="0" applyNumberFormat="1" applyFont="1" applyFill="1" applyBorder="1" applyAlignment="1">
      <alignment horizontal="center" vertical="center" wrapText="1"/>
    </xf>
    <xf numFmtId="9" fontId="9" fillId="21" borderId="10" xfId="0" applyNumberFormat="1" applyFont="1" applyFill="1" applyBorder="1" applyAlignment="1">
      <alignment horizontal="center" vertical="center" wrapText="1"/>
    </xf>
    <xf numFmtId="9" fontId="9" fillId="27" borderId="5" xfId="0" applyNumberFormat="1" applyFont="1" applyFill="1" applyBorder="1" applyAlignment="1">
      <alignment horizontal="center" vertical="center" wrapText="1"/>
    </xf>
    <xf numFmtId="0" fontId="9" fillId="0" borderId="10" xfId="0" applyFont="1" applyBorder="1" applyAlignment="1">
      <alignment horizontal="justify" wrapText="1"/>
    </xf>
    <xf numFmtId="0" fontId="9" fillId="21" borderId="10" xfId="0" applyFont="1" applyFill="1" applyBorder="1" applyAlignment="1">
      <alignment horizontal="center" vertical="center" wrapText="1"/>
    </xf>
    <xf numFmtId="9" fontId="9" fillId="21" borderId="5"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9" fillId="21" borderId="10" xfId="0" applyFont="1" applyFill="1" applyBorder="1" applyAlignment="1">
      <alignment horizontal="justify" vertical="center" wrapText="1"/>
    </xf>
    <xf numFmtId="0" fontId="9" fillId="21" borderId="5" xfId="0" applyFont="1" applyFill="1" applyBorder="1" applyAlignment="1">
      <alignment horizontal="justify" vertical="center" wrapText="1"/>
    </xf>
    <xf numFmtId="0" fontId="4" fillId="0" borderId="21" xfId="0" applyFont="1" applyBorder="1" applyAlignment="1">
      <alignment horizontal="justify" vertical="center" wrapText="1"/>
    </xf>
    <xf numFmtId="0" fontId="4" fillId="0" borderId="21" xfId="0" applyFont="1" applyBorder="1" applyAlignment="1" applyProtection="1">
      <alignment vertical="center" wrapText="1"/>
      <protection locked="0"/>
    </xf>
    <xf numFmtId="0" fontId="24" fillId="28" borderId="48" xfId="0" applyFont="1" applyFill="1" applyBorder="1" applyAlignment="1">
      <alignment horizontal="center" vertical="center"/>
    </xf>
    <xf numFmtId="0" fontId="24" fillId="28" borderId="49" xfId="0" applyFont="1" applyFill="1" applyBorder="1" applyAlignment="1">
      <alignment horizontal="center" vertical="center" wrapText="1"/>
    </xf>
    <xf numFmtId="0" fontId="24" fillId="28" borderId="50" xfId="0" applyFont="1" applyFill="1" applyBorder="1" applyAlignment="1">
      <alignment horizontal="center" vertical="center" wrapText="1"/>
    </xf>
    <xf numFmtId="0" fontId="24" fillId="29" borderId="50" xfId="0" applyFont="1" applyFill="1" applyBorder="1" applyAlignment="1">
      <alignment horizontal="center" vertical="center" wrapText="1"/>
    </xf>
    <xf numFmtId="0" fontId="25" fillId="13" borderId="51" xfId="0" applyFont="1" applyFill="1" applyBorder="1" applyAlignment="1">
      <alignment vertical="center" wrapText="1"/>
    </xf>
    <xf numFmtId="0" fontId="25" fillId="0" borderId="49" xfId="0" applyFont="1" applyBorder="1" applyAlignment="1">
      <alignment horizontal="center" vertical="center" wrapText="1"/>
    </xf>
    <xf numFmtId="0" fontId="25" fillId="0" borderId="50" xfId="0" applyFont="1" applyBorder="1" applyAlignment="1">
      <alignment horizontal="center" vertical="center" wrapText="1"/>
    </xf>
    <xf numFmtId="10" fontId="25" fillId="0" borderId="50" xfId="0" applyNumberFormat="1" applyFont="1" applyBorder="1" applyAlignment="1">
      <alignment horizontal="center" vertical="center" wrapText="1"/>
    </xf>
    <xf numFmtId="0" fontId="25" fillId="13" borderId="46" xfId="0" applyFont="1" applyFill="1" applyBorder="1" applyAlignment="1">
      <alignment vertical="center" wrapText="1"/>
    </xf>
    <xf numFmtId="0" fontId="26" fillId="13" borderId="46" xfId="0" applyFont="1" applyFill="1" applyBorder="1" applyAlignment="1">
      <alignment vertical="center" wrapText="1"/>
    </xf>
    <xf numFmtId="0" fontId="26" fillId="0" borderId="49" xfId="0" applyFont="1" applyBorder="1" applyAlignment="1">
      <alignment horizontal="center" vertical="center" wrapText="1"/>
    </xf>
    <xf numFmtId="0" fontId="26" fillId="0" borderId="50" xfId="0" applyFont="1" applyBorder="1" applyAlignment="1">
      <alignment horizontal="center" vertical="center" wrapText="1"/>
    </xf>
    <xf numFmtId="9" fontId="26" fillId="0" borderId="50" xfId="0" applyNumberFormat="1" applyFont="1" applyBorder="1" applyAlignment="1">
      <alignment horizontal="center" vertical="center" wrapText="1"/>
    </xf>
    <xf numFmtId="10" fontId="26" fillId="0" borderId="50" xfId="0" applyNumberFormat="1" applyFont="1" applyBorder="1" applyAlignment="1">
      <alignment horizontal="center" vertical="center" wrapText="1"/>
    </xf>
    <xf numFmtId="0" fontId="14" fillId="25" borderId="5" xfId="0" applyFont="1" applyFill="1" applyBorder="1" applyAlignment="1" applyProtection="1">
      <alignment horizontal="center" vertical="center" wrapText="1"/>
      <protection locked="0"/>
    </xf>
    <xf numFmtId="9" fontId="3" fillId="26" borderId="5" xfId="0" applyNumberFormat="1" applyFont="1" applyFill="1" applyBorder="1" applyAlignment="1">
      <alignment horizontal="center" vertical="center"/>
    </xf>
    <xf numFmtId="10" fontId="4" fillId="0" borderId="5" xfId="0" applyNumberFormat="1" applyFont="1" applyBorder="1" applyAlignment="1">
      <alignment horizontal="center" vertical="center"/>
    </xf>
    <xf numFmtId="9" fontId="25" fillId="0" borderId="50" xfId="0" applyNumberFormat="1" applyFont="1" applyBorder="1" applyAlignment="1">
      <alignment horizontal="center" vertical="center" wrapText="1"/>
    </xf>
    <xf numFmtId="0" fontId="9" fillId="0" borderId="9" xfId="0" applyFont="1" applyBorder="1" applyAlignment="1">
      <alignment horizontal="justify" vertical="center" wrapText="1"/>
    </xf>
    <xf numFmtId="0" fontId="9" fillId="0" borderId="9" xfId="0" applyFont="1" applyBorder="1" applyAlignment="1">
      <alignment horizontal="center" vertical="center" wrapText="1"/>
    </xf>
    <xf numFmtId="9" fontId="9" fillId="26" borderId="9" xfId="0" applyNumberFormat="1" applyFont="1" applyFill="1" applyBorder="1" applyAlignment="1">
      <alignment horizontal="center" vertical="center" wrapText="1"/>
    </xf>
    <xf numFmtId="10" fontId="3" fillId="0" borderId="9" xfId="0" applyNumberFormat="1" applyFont="1" applyBorder="1" applyAlignment="1">
      <alignment horizontal="center" vertical="center" wrapText="1"/>
    </xf>
    <xf numFmtId="0" fontId="9" fillId="0" borderId="32" xfId="0" applyFont="1" applyBorder="1" applyAlignment="1">
      <alignment horizontal="justify" vertical="center" wrapText="1"/>
    </xf>
    <xf numFmtId="0" fontId="9" fillId="0" borderId="32" xfId="0" applyFont="1" applyBorder="1" applyAlignment="1">
      <alignment horizontal="center" vertical="center" wrapText="1"/>
    </xf>
    <xf numFmtId="9" fontId="9" fillId="26" borderId="32" xfId="0" applyNumberFormat="1" applyFont="1" applyFill="1" applyBorder="1" applyAlignment="1">
      <alignment horizontal="center" vertical="center" wrapText="1"/>
    </xf>
    <xf numFmtId="10" fontId="3" fillId="0" borderId="32" xfId="0" applyNumberFormat="1" applyFont="1" applyBorder="1" applyAlignment="1">
      <alignment horizontal="center" vertical="center" wrapText="1"/>
    </xf>
    <xf numFmtId="0" fontId="9" fillId="0" borderId="28" xfId="0" applyFont="1" applyBorder="1" applyAlignment="1">
      <alignment horizontal="center" vertical="center" wrapText="1"/>
    </xf>
    <xf numFmtId="9" fontId="9" fillId="26" borderId="28" xfId="0" applyNumberFormat="1" applyFont="1" applyFill="1" applyBorder="1" applyAlignment="1">
      <alignment horizontal="center" vertical="center" wrapText="1"/>
    </xf>
    <xf numFmtId="10" fontId="3" fillId="0" borderId="28" xfId="0" applyNumberFormat="1" applyFont="1" applyBorder="1" applyAlignment="1">
      <alignment horizontal="center" vertical="center" wrapText="1"/>
    </xf>
    <xf numFmtId="0" fontId="3" fillId="0" borderId="9" xfId="0" applyFont="1" applyBorder="1" applyAlignment="1">
      <alignment horizontal="center" vertical="center" wrapText="1"/>
    </xf>
    <xf numFmtId="9" fontId="3" fillId="26" borderId="9" xfId="0" applyNumberFormat="1" applyFont="1" applyFill="1" applyBorder="1" applyAlignment="1">
      <alignment horizontal="center" vertical="center"/>
    </xf>
    <xf numFmtId="10" fontId="4" fillId="0" borderId="9" xfId="0" applyNumberFormat="1" applyFont="1" applyBorder="1" applyAlignment="1">
      <alignment horizontal="center" vertical="center"/>
    </xf>
    <xf numFmtId="0" fontId="3" fillId="0" borderId="32" xfId="0" applyFont="1" applyBorder="1" applyAlignment="1">
      <alignment horizontal="center" vertical="center" wrapText="1"/>
    </xf>
    <xf numFmtId="9" fontId="3" fillId="26" borderId="32" xfId="0" applyNumberFormat="1" applyFont="1" applyFill="1" applyBorder="1" applyAlignment="1">
      <alignment horizontal="center" vertical="center"/>
    </xf>
    <xf numFmtId="10" fontId="4" fillId="0" borderId="32" xfId="0" applyNumberFormat="1" applyFont="1" applyBorder="1" applyAlignment="1">
      <alignment horizontal="center" vertical="center"/>
    </xf>
    <xf numFmtId="10" fontId="14" fillId="0" borderId="5" xfId="0" applyNumberFormat="1" applyFont="1" applyBorder="1" applyAlignment="1">
      <alignment horizontal="center" vertical="center"/>
    </xf>
    <xf numFmtId="9" fontId="3" fillId="26" borderId="28" xfId="0" applyNumberFormat="1" applyFont="1" applyFill="1" applyBorder="1" applyAlignment="1">
      <alignment horizontal="center" vertical="center"/>
    </xf>
    <xf numFmtId="10" fontId="4" fillId="0" borderId="28" xfId="0" applyNumberFormat="1" applyFont="1" applyBorder="1" applyAlignment="1">
      <alignment horizontal="center" vertical="center"/>
    </xf>
    <xf numFmtId="0" fontId="9" fillId="20" borderId="9" xfId="0" applyFont="1" applyFill="1" applyBorder="1" applyAlignment="1">
      <alignment horizontal="center" vertical="center" wrapText="1"/>
    </xf>
    <xf numFmtId="9" fontId="9" fillId="27" borderId="52" xfId="0" applyNumberFormat="1" applyFont="1" applyFill="1" applyBorder="1" applyAlignment="1">
      <alignment horizontal="center" vertical="center" wrapText="1"/>
    </xf>
    <xf numFmtId="10" fontId="4" fillId="0" borderId="9" xfId="0" applyNumberFormat="1" applyFont="1" applyBorder="1" applyAlignment="1">
      <alignment horizontal="center" vertical="center" wrapText="1"/>
    </xf>
    <xf numFmtId="0" fontId="9" fillId="20" borderId="32" xfId="0" applyFont="1" applyFill="1" applyBorder="1" applyAlignment="1">
      <alignment horizontal="center" vertical="center" wrapText="1"/>
    </xf>
    <xf numFmtId="10" fontId="4" fillId="0" borderId="34" xfId="0" applyNumberFormat="1" applyFont="1" applyBorder="1" applyAlignment="1">
      <alignment horizontal="center" vertical="center" wrapText="1"/>
    </xf>
    <xf numFmtId="10" fontId="4" fillId="0" borderId="35" xfId="0" applyNumberFormat="1" applyFont="1" applyBorder="1" applyAlignment="1">
      <alignment horizontal="center" vertical="center" wrapText="1"/>
    </xf>
    <xf numFmtId="9" fontId="3" fillId="21" borderId="5" xfId="0" applyNumberFormat="1" applyFont="1" applyFill="1" applyBorder="1" applyAlignment="1">
      <alignment horizontal="center" vertical="center"/>
    </xf>
    <xf numFmtId="10" fontId="4" fillId="0" borderId="35" xfId="0" applyNumberFormat="1" applyFont="1" applyBorder="1" applyAlignment="1">
      <alignment horizontal="center" vertical="center"/>
    </xf>
    <xf numFmtId="9" fontId="3" fillId="21" borderId="28" xfId="0" applyNumberFormat="1" applyFont="1" applyFill="1" applyBorder="1" applyAlignment="1">
      <alignment horizontal="center" vertical="center"/>
    </xf>
    <xf numFmtId="10" fontId="4" fillId="0" borderId="36" xfId="0" applyNumberFormat="1" applyFont="1" applyBorder="1" applyAlignment="1">
      <alignment horizontal="center" vertical="center"/>
    </xf>
    <xf numFmtId="0" fontId="9" fillId="20" borderId="10" xfId="0" applyFont="1" applyFill="1" applyBorder="1" applyAlignment="1">
      <alignment horizontal="center" vertical="center" wrapText="1"/>
    </xf>
    <xf numFmtId="9" fontId="3" fillId="0" borderId="5" xfId="0" applyNumberFormat="1" applyFont="1" applyBorder="1" applyAlignment="1">
      <alignment horizontal="center" vertical="center"/>
    </xf>
    <xf numFmtId="10" fontId="3" fillId="0" borderId="5" xfId="0" applyNumberFormat="1" applyFont="1" applyBorder="1" applyAlignment="1">
      <alignment horizontal="center" vertical="center"/>
    </xf>
    <xf numFmtId="9" fontId="3" fillId="27" borderId="5" xfId="0" applyNumberFormat="1" applyFont="1" applyFill="1" applyBorder="1" applyAlignment="1">
      <alignment horizontal="center" vertical="center"/>
    </xf>
    <xf numFmtId="0" fontId="3" fillId="17" borderId="5" xfId="0" applyFont="1" applyFill="1" applyBorder="1" applyAlignment="1" applyProtection="1">
      <alignment horizontal="center" vertical="center"/>
      <protection locked="0"/>
    </xf>
    <xf numFmtId="0" fontId="21" fillId="0" borderId="5" xfId="0" applyFont="1" applyBorder="1" applyAlignment="1">
      <alignment vertical="center" wrapText="1"/>
    </xf>
    <xf numFmtId="0" fontId="13" fillId="0" borderId="5" xfId="0" applyFont="1" applyBorder="1" applyAlignment="1">
      <alignment vertical="center" wrapText="1"/>
    </xf>
    <xf numFmtId="0" fontId="3" fillId="20" borderId="5" xfId="0" applyFont="1" applyFill="1" applyBorder="1" applyAlignment="1">
      <alignment horizontal="center" vertical="center"/>
    </xf>
    <xf numFmtId="0" fontId="3" fillId="17" borderId="5" xfId="0" applyFont="1" applyFill="1" applyBorder="1" applyAlignment="1">
      <alignment horizontal="center" vertical="center"/>
    </xf>
    <xf numFmtId="0" fontId="10" fillId="0" borderId="9" xfId="0" applyFont="1" applyBorder="1" applyAlignment="1">
      <alignment vertical="center" wrapText="1"/>
    </xf>
    <xf numFmtId="0" fontId="10" fillId="0" borderId="52" xfId="0" applyFont="1" applyBorder="1" applyAlignment="1">
      <alignment vertical="center" wrapText="1"/>
    </xf>
    <xf numFmtId="0" fontId="10" fillId="0" borderId="10" xfId="0" applyFont="1" applyBorder="1" applyAlignment="1">
      <alignment vertical="center" wrapText="1"/>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17" xfId="1" applyFont="1" applyBorder="1" applyAlignment="1">
      <alignment vertical="center" wrapText="1"/>
    </xf>
    <xf numFmtId="0" fontId="3" fillId="0" borderId="0" xfId="1" applyFont="1" applyBorder="1" applyAlignment="1">
      <alignment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1" fillId="0" borderId="24" xfId="1" applyBorder="1" applyAlignment="1">
      <alignment vertical="center" wrapText="1"/>
    </xf>
    <xf numFmtId="0" fontId="1" fillId="0" borderId="35" xfId="1" applyBorder="1" applyAlignment="1">
      <alignment vertical="center" wrapText="1"/>
    </xf>
    <xf numFmtId="0" fontId="1" fillId="0" borderId="40" xfId="1" applyBorder="1" applyAlignment="1">
      <alignment vertical="center" wrapText="1"/>
    </xf>
    <xf numFmtId="0" fontId="1" fillId="0" borderId="36" xfId="1" applyBorder="1" applyAlignment="1">
      <alignment vertical="center" wrapText="1"/>
    </xf>
    <xf numFmtId="0" fontId="3" fillId="0" borderId="33" xfId="0" applyFont="1" applyBorder="1" applyAlignment="1">
      <alignment horizontal="center" vertical="center" wrapText="1"/>
    </xf>
    <xf numFmtId="0" fontId="3" fillId="0" borderId="22" xfId="0" applyFont="1" applyBorder="1" applyAlignment="1">
      <alignment horizontal="center" vertical="center" wrapText="1"/>
    </xf>
    <xf numFmtId="0" fontId="4"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6" xfId="0" applyFont="1" applyFill="1" applyBorder="1" applyAlignment="1">
      <alignment horizontal="center"/>
    </xf>
    <xf numFmtId="0" fontId="4" fillId="2" borderId="12" xfId="0" applyFont="1" applyFill="1" applyBorder="1" applyAlignment="1">
      <alignment horizontal="center"/>
    </xf>
    <xf numFmtId="0" fontId="4" fillId="2" borderId="11" xfId="0" applyFont="1" applyFill="1" applyBorder="1" applyAlignment="1">
      <alignment horizontal="center"/>
    </xf>
    <xf numFmtId="0" fontId="9" fillId="0" borderId="17" xfId="0" applyFont="1" applyBorder="1" applyAlignment="1">
      <alignment horizontal="justify" vertical="center" wrapText="1"/>
    </xf>
    <xf numFmtId="0" fontId="9" fillId="0" borderId="0" xfId="0" applyFont="1" applyAlignment="1">
      <alignment horizontal="justify" vertical="center"/>
    </xf>
    <xf numFmtId="0" fontId="9" fillId="0" borderId="18" xfId="0" applyFont="1" applyBorder="1" applyAlignment="1">
      <alignment horizontal="justify" vertical="center"/>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4" fillId="2" borderId="17" xfId="0" applyFont="1" applyFill="1" applyBorder="1" applyAlignment="1">
      <alignment horizontal="center"/>
    </xf>
    <xf numFmtId="0" fontId="4" fillId="2" borderId="0" xfId="0" applyFont="1" applyFill="1" applyAlignment="1">
      <alignment horizontal="center"/>
    </xf>
    <xf numFmtId="0" fontId="4" fillId="2" borderId="18" xfId="0" applyFont="1" applyFill="1" applyBorder="1" applyAlignment="1">
      <alignment horizontal="center"/>
    </xf>
    <xf numFmtId="0" fontId="15" fillId="0" borderId="5" xfId="0" applyFont="1" applyBorder="1" applyAlignment="1">
      <alignment horizontal="justify" vertical="center" wrapText="1"/>
    </xf>
    <xf numFmtId="0" fontId="24" fillId="28" borderId="46" xfId="0" applyFont="1" applyFill="1" applyBorder="1" applyAlignment="1">
      <alignment horizontal="center" vertical="center"/>
    </xf>
    <xf numFmtId="0" fontId="24" fillId="28" borderId="47" xfId="0" applyFont="1" applyFill="1" applyBorder="1" applyAlignment="1">
      <alignment horizontal="center" vertical="center"/>
    </xf>
    <xf numFmtId="0" fontId="8" fillId="0" borderId="5" xfId="0" applyFont="1" applyBorder="1" applyAlignment="1">
      <alignment horizontal="justify" vertical="center" wrapText="1"/>
    </xf>
    <xf numFmtId="0" fontId="4" fillId="2" borderId="14"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3" borderId="1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24"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14" fillId="9" borderId="5" xfId="0" applyFont="1" applyFill="1" applyBorder="1" applyAlignment="1" applyProtection="1">
      <alignment horizontal="center" vertical="center" wrapText="1"/>
      <protection locked="0"/>
    </xf>
    <xf numFmtId="0" fontId="14" fillId="15" borderId="32" xfId="0" applyFont="1" applyFill="1" applyBorder="1" applyAlignment="1" applyProtection="1">
      <alignment horizontal="center" vertical="center" wrapText="1"/>
      <protection locked="0"/>
    </xf>
    <xf numFmtId="0" fontId="14" fillId="15" borderId="5" xfId="0" applyFont="1" applyFill="1" applyBorder="1" applyAlignment="1" applyProtection="1">
      <alignment horizontal="center" vertical="center" wrapText="1"/>
      <protection locked="0"/>
    </xf>
    <xf numFmtId="9" fontId="14" fillId="9" borderId="32" xfId="0" applyNumberFormat="1" applyFont="1" applyFill="1" applyBorder="1" applyAlignment="1" applyProtection="1">
      <alignment horizontal="center" vertical="center" wrapText="1"/>
      <protection locked="0"/>
    </xf>
    <xf numFmtId="0" fontId="14" fillId="25" borderId="9" xfId="0" applyFont="1" applyFill="1" applyBorder="1" applyAlignment="1" applyProtection="1">
      <alignment horizontal="center" vertical="center" wrapText="1"/>
      <protection locked="0"/>
    </xf>
    <xf numFmtId="0" fontId="14" fillId="25" borderId="10" xfId="0" applyFont="1" applyFill="1" applyBorder="1" applyAlignment="1" applyProtection="1">
      <alignment horizontal="center" vertical="center" wrapText="1"/>
      <protection locked="0"/>
    </xf>
    <xf numFmtId="0" fontId="16" fillId="23" borderId="21" xfId="0" applyFont="1" applyFill="1" applyBorder="1" applyAlignment="1">
      <alignment horizontal="center" vertical="center" wrapText="1"/>
    </xf>
    <xf numFmtId="0" fontId="16" fillId="23" borderId="26" xfId="0" applyFont="1" applyFill="1" applyBorder="1" applyAlignment="1">
      <alignment horizontal="center" vertical="center" wrapText="1"/>
    </xf>
    <xf numFmtId="0" fontId="16" fillId="23" borderId="6" xfId="0" applyFont="1" applyFill="1" applyBorder="1" applyAlignment="1">
      <alignment horizontal="center" vertical="center" wrapText="1"/>
    </xf>
    <xf numFmtId="0" fontId="23" fillId="24" borderId="5" xfId="0"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14" fillId="15" borderId="32" xfId="0" applyFont="1" applyFill="1" applyBorder="1" applyAlignment="1">
      <alignment horizontal="center" vertical="center" wrapText="1"/>
    </xf>
    <xf numFmtId="0" fontId="14" fillId="15" borderId="5" xfId="0" applyFont="1" applyFill="1" applyBorder="1" applyAlignment="1">
      <alignment horizontal="center" vertical="center" wrapText="1"/>
    </xf>
    <xf numFmtId="0" fontId="14" fillId="15" borderId="23" xfId="0" applyFont="1" applyFill="1" applyBorder="1" applyAlignment="1">
      <alignment horizontal="center" vertical="center" wrapText="1"/>
    </xf>
    <xf numFmtId="0" fontId="14" fillId="15" borderId="24" xfId="0" applyFont="1" applyFill="1" applyBorder="1" applyAlignment="1">
      <alignment horizontal="center" vertical="center" wrapText="1"/>
    </xf>
    <xf numFmtId="0" fontId="14" fillId="9" borderId="22" xfId="0" applyFont="1" applyFill="1" applyBorder="1" applyAlignment="1" applyProtection="1">
      <alignment horizontal="center" wrapText="1"/>
      <protection locked="0"/>
    </xf>
    <xf numFmtId="0" fontId="14" fillId="9" borderId="37" xfId="0" applyFont="1" applyFill="1" applyBorder="1" applyAlignment="1" applyProtection="1">
      <alignment horizontal="center" wrapText="1"/>
      <protection locked="0"/>
    </xf>
    <xf numFmtId="0" fontId="14" fillId="9" borderId="33" xfId="0" applyFont="1" applyFill="1" applyBorder="1" applyAlignment="1" applyProtection="1">
      <alignment horizontal="center" wrapText="1"/>
      <protection locked="0"/>
    </xf>
    <xf numFmtId="0" fontId="16" fillId="23" borderId="22" xfId="0" applyFont="1" applyFill="1" applyBorder="1" applyAlignment="1">
      <alignment horizontal="center" vertical="center" wrapText="1"/>
    </xf>
    <xf numFmtId="0" fontId="16" fillId="23" borderId="37" xfId="0" applyFont="1" applyFill="1" applyBorder="1" applyAlignment="1">
      <alignment horizontal="center" vertical="center" wrapText="1"/>
    </xf>
    <xf numFmtId="0" fontId="16" fillId="23" borderId="33" xfId="0" applyFont="1" applyFill="1" applyBorder="1" applyAlignment="1">
      <alignment horizontal="center" vertical="center" wrapText="1"/>
    </xf>
    <xf numFmtId="0" fontId="18" fillId="9" borderId="21" xfId="0" applyFont="1" applyFill="1" applyBorder="1" applyAlignment="1" applyProtection="1">
      <alignment horizontal="center" vertical="center" wrapText="1"/>
      <protection locked="0"/>
    </xf>
    <xf numFmtId="0" fontId="18" fillId="9" borderId="39" xfId="0" applyFont="1" applyFill="1" applyBorder="1" applyAlignment="1" applyProtection="1">
      <alignment horizontal="center" vertical="center" wrapText="1"/>
      <protection locked="0"/>
    </xf>
    <xf numFmtId="0" fontId="14" fillId="9" borderId="38" xfId="0" applyFont="1" applyFill="1" applyBorder="1" applyAlignment="1" applyProtection="1">
      <alignment horizontal="center" wrapText="1"/>
      <protection locked="0"/>
    </xf>
    <xf numFmtId="0" fontId="4" fillId="0" borderId="12" xfId="0" applyFont="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14" fillId="9" borderId="23" xfId="0" applyFont="1" applyFill="1" applyBorder="1" applyAlignment="1">
      <alignment horizontal="center" vertical="center" wrapText="1"/>
    </xf>
    <xf numFmtId="0" fontId="14" fillId="9" borderId="32" xfId="0" applyFont="1" applyFill="1" applyBorder="1" applyAlignment="1">
      <alignment horizontal="center" vertical="center" wrapText="1"/>
    </xf>
    <xf numFmtId="0" fontId="14" fillId="9" borderId="24"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4" fillId="9" borderId="32" xfId="0" applyFont="1" applyFill="1" applyBorder="1" applyAlignment="1" applyProtection="1">
      <alignment horizontal="center" vertical="center" wrapText="1"/>
      <protection locked="0"/>
    </xf>
    <xf numFmtId="0" fontId="14" fillId="9" borderId="35" xfId="0" applyFont="1" applyFill="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16" fillId="23" borderId="5" xfId="0" applyFont="1" applyFill="1" applyBorder="1" applyAlignment="1">
      <alignment horizontal="center" vertical="center" wrapText="1"/>
    </xf>
    <xf numFmtId="0" fontId="13" fillId="0" borderId="9" xfId="0" applyFont="1" applyBorder="1" applyAlignment="1">
      <alignment vertical="center" wrapText="1"/>
    </xf>
    <xf numFmtId="0" fontId="13" fillId="0" borderId="52" xfId="0" applyFont="1" applyBorder="1" applyAlignment="1">
      <alignment vertical="center" wrapText="1"/>
    </xf>
    <xf numFmtId="0" fontId="13" fillId="0" borderId="10" xfId="0" applyFont="1" applyBorder="1" applyAlignment="1">
      <alignment vertical="center" wrapText="1"/>
    </xf>
    <xf numFmtId="0" fontId="14" fillId="9" borderId="21" xfId="0" applyFont="1" applyFill="1" applyBorder="1" applyAlignment="1" applyProtection="1">
      <alignment horizontal="center" vertical="center" wrapText="1"/>
      <protection locked="0"/>
    </xf>
    <xf numFmtId="0" fontId="14" fillId="9" borderId="6" xfId="0"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locked="0"/>
    </xf>
  </cellXfs>
  <cellStyles count="5">
    <cellStyle name="Hipervínculo" xfId="1" builtinId="8"/>
    <cellStyle name="Normal" xfId="0" builtinId="0"/>
    <cellStyle name="Normal 2" xfId="3" xr:uid="{0D973338-149F-4E56-B7F1-99B6DA1A1464}"/>
    <cellStyle name="Normal 3" xfId="4" xr:uid="{DC82FB0B-AD43-4F7C-8FC8-C307623FAD26}"/>
    <cellStyle name="Porcentaje" xfId="2" builtinId="5"/>
  </cellStyles>
  <dxfs count="218">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colors>
    <mruColors>
      <color rgb="FFC21065"/>
      <color rgb="FFFF6600"/>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0</xdr:row>
      <xdr:rowOff>28575</xdr:rowOff>
    </xdr:from>
    <xdr:to>
      <xdr:col>1</xdr:col>
      <xdr:colOff>914400</xdr:colOff>
      <xdr:row>0</xdr:row>
      <xdr:rowOff>723900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725" y="28575"/>
          <a:ext cx="609600" cy="695325"/>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33"/>
  <sheetViews>
    <sheetView showGridLines="0" tabSelected="1" view="pageBreakPreview" zoomScale="80" zoomScaleNormal="80" zoomScaleSheetLayoutView="80" workbookViewId="0">
      <selection activeCell="B16" sqref="B16"/>
    </sheetView>
  </sheetViews>
  <sheetFormatPr baseColWidth="10" defaultColWidth="11.44140625" defaultRowHeight="13.8" x14ac:dyDescent="0.25"/>
  <cols>
    <col min="1" max="1" width="5" style="1" customWidth="1"/>
    <col min="2" max="2" width="21.109375" style="1" customWidth="1"/>
    <col min="3" max="3" width="33.6640625" style="1" customWidth="1"/>
    <col min="4" max="4" width="17.33203125" style="1" customWidth="1"/>
    <col min="5" max="5" width="17.5546875" style="1" customWidth="1"/>
    <col min="6" max="6" width="16.88671875" style="1" customWidth="1"/>
    <col min="7" max="7" width="23.109375" style="1" customWidth="1"/>
    <col min="8" max="8" width="6.109375" style="1" customWidth="1"/>
    <col min="9" max="16384" width="11.44140625" style="1"/>
  </cols>
  <sheetData>
    <row r="1" spans="2:8" ht="123.75" customHeight="1" thickBot="1" x14ac:dyDescent="0.3">
      <c r="B1" s="4"/>
      <c r="C1" s="340" t="s">
        <v>0</v>
      </c>
      <c r="D1" s="340"/>
      <c r="E1" s="340"/>
      <c r="F1" s="340"/>
      <c r="G1" s="5" t="s">
        <v>1</v>
      </c>
    </row>
    <row r="2" spans="2:8" ht="14.4" thickBot="1" x14ac:dyDescent="0.3"/>
    <row r="3" spans="2:8" x14ac:dyDescent="0.25">
      <c r="B3" s="356" t="s">
        <v>2</v>
      </c>
      <c r="C3" s="357"/>
      <c r="D3" s="357"/>
      <c r="E3" s="357"/>
      <c r="F3" s="357"/>
      <c r="G3" s="358"/>
    </row>
    <row r="4" spans="2:8" ht="116.25" customHeight="1" x14ac:dyDescent="0.25">
      <c r="B4" s="359" t="s">
        <v>3</v>
      </c>
      <c r="C4" s="360"/>
      <c r="D4" s="360"/>
      <c r="E4" s="360"/>
      <c r="F4" s="360"/>
      <c r="G4" s="361"/>
    </row>
    <row r="5" spans="2:8" ht="14.4" thickBot="1" x14ac:dyDescent="0.3">
      <c r="B5" s="365" t="s">
        <v>4</v>
      </c>
      <c r="C5" s="366"/>
      <c r="D5" s="366"/>
      <c r="E5" s="366"/>
      <c r="F5" s="366"/>
      <c r="G5" s="367"/>
    </row>
    <row r="6" spans="2:8" ht="204" customHeight="1" thickBot="1" x14ac:dyDescent="0.3">
      <c r="B6" s="362" t="s">
        <v>5</v>
      </c>
      <c r="C6" s="363"/>
      <c r="D6" s="363"/>
      <c r="E6" s="363"/>
      <c r="F6" s="363"/>
      <c r="G6" s="364"/>
    </row>
    <row r="7" spans="2:8" x14ac:dyDescent="0.25">
      <c r="B7" s="6"/>
      <c r="G7" s="7"/>
    </row>
    <row r="8" spans="2:8" ht="14.4" thickBot="1" x14ac:dyDescent="0.3">
      <c r="B8" s="6"/>
      <c r="G8" s="7"/>
    </row>
    <row r="9" spans="2:8" ht="30.75" customHeight="1" thickBot="1" x14ac:dyDescent="0.3">
      <c r="B9" s="354" t="s">
        <v>6</v>
      </c>
      <c r="C9" s="355"/>
      <c r="D9" s="372" t="s">
        <v>7</v>
      </c>
      <c r="E9" s="372"/>
      <c r="F9" s="12" t="s">
        <v>8</v>
      </c>
      <c r="G9" s="13" t="s">
        <v>9</v>
      </c>
      <c r="H9" s="2"/>
    </row>
    <row r="10" spans="2:8" s="3" customFormat="1" ht="28.5" customHeight="1" thickBot="1" x14ac:dyDescent="0.3">
      <c r="B10" s="348" t="s">
        <v>10</v>
      </c>
      <c r="C10" s="349"/>
      <c r="D10" s="352">
        <f>COUNTA('1. ADMINISTRACIÓN DE RIESGOS'!C5:C20)</f>
        <v>16</v>
      </c>
      <c r="E10" s="353"/>
      <c r="F10" s="19">
        <f>+'1. ADMINISTRACIÓN DE RIESGOS'!AY4</f>
        <v>0.22885572139303476</v>
      </c>
      <c r="G10" s="14">
        <f>IFERROR(D10/$D$14,"0")</f>
        <v>0.23880597014925373</v>
      </c>
    </row>
    <row r="11" spans="2:8" s="3" customFormat="1" ht="28.5" customHeight="1" thickBot="1" x14ac:dyDescent="0.3">
      <c r="B11" s="348" t="s">
        <v>11</v>
      </c>
      <c r="C11" s="349"/>
      <c r="D11" s="344">
        <f>COUNTA('2. REDES Y ARTICULACIÓN'!C5:C9)</f>
        <v>5</v>
      </c>
      <c r="E11" s="345"/>
      <c r="F11" s="19">
        <f>+'2. REDES Y ARTICULACIÓN'!AY4</f>
        <v>7.4626865671641784E-2</v>
      </c>
      <c r="G11" s="15">
        <f>IFERROR(D11/$D$14,"0")</f>
        <v>7.4626865671641784E-2</v>
      </c>
    </row>
    <row r="12" spans="2:8" s="3" customFormat="1" ht="28.5" customHeight="1" thickBot="1" x14ac:dyDescent="0.3">
      <c r="B12" s="348" t="s">
        <v>12</v>
      </c>
      <c r="C12" s="349"/>
      <c r="D12" s="344">
        <f>COUNTA('3. MODELO DE ESTADO ABIERTO'!C5:C40)</f>
        <v>36</v>
      </c>
      <c r="E12" s="345"/>
      <c r="F12" s="19">
        <f>+'3. MODELO DE ESTADO ABIERTO'!AY4</f>
        <v>0.53731343283582067</v>
      </c>
      <c r="G12" s="15">
        <f>IFERROR(D12/$D$14,"0")</f>
        <v>0.53731343283582089</v>
      </c>
    </row>
    <row r="13" spans="2:8" s="3" customFormat="1" ht="28.5" customHeight="1" thickBot="1" x14ac:dyDescent="0.3">
      <c r="B13" s="350" t="s">
        <v>13</v>
      </c>
      <c r="C13" s="351"/>
      <c r="D13" s="344">
        <f>COUNTA('4. INICIATIVAS ADICIONALES'!C5:C14)</f>
        <v>10</v>
      </c>
      <c r="E13" s="345"/>
      <c r="F13" s="19">
        <f>+'4. INICIATIVAS ADICIONALES'!AY4</f>
        <v>0.14882835820895521</v>
      </c>
      <c r="G13" s="15">
        <f>IFERROR(D13/$D$14,"0")</f>
        <v>0.14925373134328357</v>
      </c>
    </row>
    <row r="14" spans="2:8" ht="16.2" thickBot="1" x14ac:dyDescent="0.35">
      <c r="B14" s="342"/>
      <c r="C14" s="343"/>
      <c r="D14" s="346">
        <f>SUM(D10:E13)</f>
        <v>67</v>
      </c>
      <c r="E14" s="347"/>
      <c r="F14" s="20">
        <f>SUM(F10:F13)</f>
        <v>0.98962437810945247</v>
      </c>
      <c r="G14" s="10">
        <f>SUM(G10:G13)</f>
        <v>1</v>
      </c>
    </row>
    <row r="15" spans="2:8" x14ac:dyDescent="0.25">
      <c r="B15" s="6"/>
      <c r="G15" s="7"/>
    </row>
    <row r="16" spans="2:8" x14ac:dyDescent="0.25">
      <c r="B16" s="6"/>
      <c r="G16" s="7"/>
    </row>
    <row r="17" spans="2:7" ht="14.4" thickBot="1" x14ac:dyDescent="0.3">
      <c r="B17" s="369" t="s">
        <v>814</v>
      </c>
      <c r="C17" s="370"/>
      <c r="D17" s="370"/>
      <c r="E17" s="370"/>
      <c r="F17" s="370"/>
      <c r="G17" s="370"/>
    </row>
    <row r="18" spans="2:7" ht="36.6" thickBot="1" x14ac:dyDescent="0.3">
      <c r="B18" s="280" t="s">
        <v>6</v>
      </c>
      <c r="C18" s="281" t="s">
        <v>806</v>
      </c>
      <c r="D18" s="282" t="s">
        <v>807</v>
      </c>
      <c r="E18" s="282" t="s">
        <v>808</v>
      </c>
      <c r="F18" s="283" t="s">
        <v>971</v>
      </c>
      <c r="G18" s="283" t="s">
        <v>8</v>
      </c>
    </row>
    <row r="19" spans="2:7" ht="14.4" thickBot="1" x14ac:dyDescent="0.3">
      <c r="B19" s="284" t="s">
        <v>809</v>
      </c>
      <c r="C19" s="285">
        <v>16</v>
      </c>
      <c r="D19" s="286">
        <v>63</v>
      </c>
      <c r="E19" s="297">
        <f>D19/$D$23</f>
        <v>0.20521172638436483</v>
      </c>
      <c r="F19" s="286">
        <v>61</v>
      </c>
      <c r="G19" s="287">
        <f>F19/D19</f>
        <v>0.96825396825396826</v>
      </c>
    </row>
    <row r="20" spans="2:7" ht="14.4" thickBot="1" x14ac:dyDescent="0.3">
      <c r="B20" s="288" t="s">
        <v>810</v>
      </c>
      <c r="C20" s="285">
        <v>5</v>
      </c>
      <c r="D20" s="286">
        <v>12</v>
      </c>
      <c r="E20" s="297">
        <f t="shared" ref="E20:E22" si="0">D20/$D$23</f>
        <v>3.9087947882736153E-2</v>
      </c>
      <c r="F20" s="286">
        <v>12</v>
      </c>
      <c r="G20" s="297">
        <f>F20/D20</f>
        <v>1</v>
      </c>
    </row>
    <row r="21" spans="2:7" ht="29.25" customHeight="1" thickBot="1" x14ac:dyDescent="0.3">
      <c r="B21" s="288" t="s">
        <v>811</v>
      </c>
      <c r="C21" s="285">
        <v>36</v>
      </c>
      <c r="D21" s="286">
        <v>182</v>
      </c>
      <c r="E21" s="297">
        <f t="shared" si="0"/>
        <v>0.59283387622149841</v>
      </c>
      <c r="F21" s="286">
        <v>182</v>
      </c>
      <c r="G21" s="297">
        <f>F21/D21</f>
        <v>1</v>
      </c>
    </row>
    <row r="22" spans="2:7" ht="14.4" thickBot="1" x14ac:dyDescent="0.3">
      <c r="B22" s="288" t="s">
        <v>812</v>
      </c>
      <c r="C22" s="285">
        <v>10</v>
      </c>
      <c r="D22" s="286">
        <v>50</v>
      </c>
      <c r="E22" s="297">
        <f t="shared" si="0"/>
        <v>0.16286644951140064</v>
      </c>
      <c r="F22" s="286">
        <v>50</v>
      </c>
      <c r="G22" s="297">
        <f>F22/D22</f>
        <v>1</v>
      </c>
    </row>
    <row r="23" spans="2:7" ht="14.4" thickBot="1" x14ac:dyDescent="0.3">
      <c r="B23" s="289" t="s">
        <v>813</v>
      </c>
      <c r="C23" s="290">
        <v>71</v>
      </c>
      <c r="D23" s="291">
        <f>SUM(D19:D22)</f>
        <v>307</v>
      </c>
      <c r="E23" s="292">
        <f>D23/$D$23</f>
        <v>1</v>
      </c>
      <c r="F23" s="291">
        <f>SUM(F19:F22)</f>
        <v>305</v>
      </c>
      <c r="G23" s="293">
        <f t="shared" ref="G23" si="1">F23/D23</f>
        <v>0.99348534201954397</v>
      </c>
    </row>
    <row r="24" spans="2:7" x14ac:dyDescent="0.25">
      <c r="B24" s="6"/>
      <c r="G24" s="7"/>
    </row>
    <row r="25" spans="2:7" x14ac:dyDescent="0.25">
      <c r="B25" s="6"/>
      <c r="G25" s="7"/>
    </row>
    <row r="26" spans="2:7" x14ac:dyDescent="0.25">
      <c r="B26" s="6"/>
      <c r="G26" s="7"/>
    </row>
    <row r="27" spans="2:7" x14ac:dyDescent="0.25">
      <c r="B27" s="341" t="s">
        <v>14</v>
      </c>
      <c r="C27" s="341"/>
      <c r="D27" s="341"/>
      <c r="E27" s="341"/>
      <c r="F27" s="341"/>
      <c r="G27" s="341"/>
    </row>
    <row r="28" spans="2:7" x14ac:dyDescent="0.25">
      <c r="B28" s="11" t="s">
        <v>15</v>
      </c>
      <c r="C28" s="11" t="s">
        <v>16</v>
      </c>
      <c r="D28" s="341" t="s">
        <v>17</v>
      </c>
      <c r="E28" s="341"/>
      <c r="F28" s="341"/>
      <c r="G28" s="341"/>
    </row>
    <row r="29" spans="2:7" ht="27.6" x14ac:dyDescent="0.25">
      <c r="B29" s="16">
        <v>1</v>
      </c>
      <c r="C29" s="79" t="s">
        <v>18</v>
      </c>
      <c r="D29" s="368"/>
      <c r="E29" s="368"/>
      <c r="F29" s="368"/>
      <c r="G29" s="368"/>
    </row>
    <row r="30" spans="2:7" ht="45.9" customHeight="1" x14ac:dyDescent="0.25">
      <c r="B30" s="16">
        <v>2</v>
      </c>
      <c r="C30" s="21" t="s">
        <v>19</v>
      </c>
      <c r="D30" s="368" t="s">
        <v>20</v>
      </c>
      <c r="E30" s="368"/>
      <c r="F30" s="368"/>
      <c r="G30" s="368"/>
    </row>
    <row r="31" spans="2:7" ht="45.9" customHeight="1" x14ac:dyDescent="0.25">
      <c r="B31" s="16">
        <v>3</v>
      </c>
      <c r="C31" s="75" t="s">
        <v>21</v>
      </c>
      <c r="D31" s="371" t="s">
        <v>22</v>
      </c>
      <c r="E31" s="371"/>
      <c r="F31" s="371"/>
      <c r="G31" s="371"/>
    </row>
    <row r="32" spans="2:7" ht="122.25" customHeight="1" x14ac:dyDescent="0.25">
      <c r="B32" s="16">
        <v>4</v>
      </c>
      <c r="C32" s="75" t="s">
        <v>23</v>
      </c>
      <c r="D32" s="371" t="s">
        <v>24</v>
      </c>
      <c r="E32" s="371"/>
      <c r="F32" s="371"/>
      <c r="G32" s="371"/>
    </row>
    <row r="33" spans="2:7" ht="104.25" customHeight="1" x14ac:dyDescent="0.25">
      <c r="B33" s="16">
        <v>5</v>
      </c>
      <c r="C33" s="75" t="s">
        <v>25</v>
      </c>
      <c r="D33" s="371" t="s">
        <v>26</v>
      </c>
      <c r="E33" s="371"/>
      <c r="F33" s="371"/>
      <c r="G33" s="371"/>
    </row>
  </sheetData>
  <mergeCells count="25">
    <mergeCell ref="D33:G33"/>
    <mergeCell ref="D31:G31"/>
    <mergeCell ref="D32:G32"/>
    <mergeCell ref="D9:E9"/>
    <mergeCell ref="B6:G6"/>
    <mergeCell ref="B5:G5"/>
    <mergeCell ref="D30:G30"/>
    <mergeCell ref="D29:G29"/>
    <mergeCell ref="B17:G17"/>
    <mergeCell ref="C1:F1"/>
    <mergeCell ref="B27:G27"/>
    <mergeCell ref="D28:G28"/>
    <mergeCell ref="B14:C14"/>
    <mergeCell ref="D13:E13"/>
    <mergeCell ref="D14:E14"/>
    <mergeCell ref="B12:C12"/>
    <mergeCell ref="B13:C13"/>
    <mergeCell ref="D10:E10"/>
    <mergeCell ref="D11:E11"/>
    <mergeCell ref="D12:E12"/>
    <mergeCell ref="B10:C10"/>
    <mergeCell ref="B11:C11"/>
    <mergeCell ref="B9:C9"/>
    <mergeCell ref="B3:G3"/>
    <mergeCell ref="B4:G4"/>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1"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12" zoomScale="90" zoomScaleNormal="100" zoomScaleSheetLayoutView="90" workbookViewId="0">
      <selection activeCell="B12" sqref="B12:G12"/>
    </sheetView>
  </sheetViews>
  <sheetFormatPr baseColWidth="10" defaultColWidth="9.109375" defaultRowHeight="14.4" x14ac:dyDescent="0.3"/>
  <cols>
    <col min="1" max="1" width="33.44140625" customWidth="1"/>
    <col min="6" max="6" width="30.88671875" customWidth="1"/>
    <col min="7" max="7" width="28.6640625" customWidth="1"/>
  </cols>
  <sheetData>
    <row r="1" spans="1:7" s="1" customFormat="1" ht="104.25" customHeight="1" thickBot="1" x14ac:dyDescent="0.3">
      <c r="A1" s="4"/>
      <c r="B1" s="340" t="s">
        <v>27</v>
      </c>
      <c r="C1" s="340"/>
      <c r="D1" s="340"/>
      <c r="E1" s="340"/>
      <c r="F1" s="340"/>
      <c r="G1" s="5" t="s">
        <v>28</v>
      </c>
    </row>
    <row r="2" spans="1:7" ht="15" thickBot="1" x14ac:dyDescent="0.35"/>
    <row r="3" spans="1:7" ht="15" thickBot="1" x14ac:dyDescent="0.35">
      <c r="A3" s="379" t="s">
        <v>29</v>
      </c>
      <c r="B3" s="380"/>
      <c r="C3" s="380"/>
      <c r="D3" s="380"/>
      <c r="E3" s="380"/>
      <c r="F3" s="380"/>
      <c r="G3" s="381"/>
    </row>
    <row r="4" spans="1:7" ht="42" customHeight="1" thickBot="1" x14ac:dyDescent="0.35">
      <c r="A4" s="9" t="s">
        <v>30</v>
      </c>
      <c r="B4" s="382" t="s">
        <v>31</v>
      </c>
      <c r="C4" s="383"/>
      <c r="D4" s="383"/>
      <c r="E4" s="383"/>
      <c r="F4" s="383"/>
      <c r="G4" s="384"/>
    </row>
    <row r="5" spans="1:7" ht="77.25" customHeight="1" thickBot="1" x14ac:dyDescent="0.35">
      <c r="A5" s="9" t="s">
        <v>32</v>
      </c>
      <c r="B5" s="373" t="s">
        <v>33</v>
      </c>
      <c r="C5" s="374"/>
      <c r="D5" s="374"/>
      <c r="E5" s="374"/>
      <c r="F5" s="374"/>
      <c r="G5" s="375"/>
    </row>
    <row r="6" spans="1:7" ht="75.75" customHeight="1" thickBot="1" x14ac:dyDescent="0.35">
      <c r="A6" s="9" t="s">
        <v>34</v>
      </c>
      <c r="B6" s="373" t="s">
        <v>35</v>
      </c>
      <c r="C6" s="374"/>
      <c r="D6" s="374"/>
      <c r="E6" s="374"/>
      <c r="F6" s="374"/>
      <c r="G6" s="375"/>
    </row>
    <row r="7" spans="1:7" ht="34.5" customHeight="1" thickBot="1" x14ac:dyDescent="0.35">
      <c r="A7" s="9" t="s">
        <v>36</v>
      </c>
      <c r="B7" s="373" t="s">
        <v>37</v>
      </c>
      <c r="C7" s="374"/>
      <c r="D7" s="374"/>
      <c r="E7" s="374"/>
      <c r="F7" s="374"/>
      <c r="G7" s="375"/>
    </row>
    <row r="8" spans="1:7" ht="44.25" customHeight="1" thickBot="1" x14ac:dyDescent="0.35">
      <c r="A8" s="9" t="s">
        <v>38</v>
      </c>
      <c r="B8" s="373" t="s">
        <v>39</v>
      </c>
      <c r="C8" s="374"/>
      <c r="D8" s="374"/>
      <c r="E8" s="374"/>
      <c r="F8" s="374"/>
      <c r="G8" s="375"/>
    </row>
    <row r="9" spans="1:7" ht="38.25" customHeight="1" thickBot="1" x14ac:dyDescent="0.35">
      <c r="A9" s="9" t="s">
        <v>40</v>
      </c>
      <c r="B9" s="373" t="s">
        <v>41</v>
      </c>
      <c r="C9" s="374"/>
      <c r="D9" s="374"/>
      <c r="E9" s="374"/>
      <c r="F9" s="374"/>
      <c r="G9" s="375"/>
    </row>
    <row r="10" spans="1:7" ht="38.25" customHeight="1" thickBot="1" x14ac:dyDescent="0.35">
      <c r="A10" s="9" t="s">
        <v>42</v>
      </c>
      <c r="B10" s="373" t="s">
        <v>43</v>
      </c>
      <c r="C10" s="374"/>
      <c r="D10" s="374"/>
      <c r="E10" s="374"/>
      <c r="F10" s="374"/>
      <c r="G10" s="375"/>
    </row>
    <row r="11" spans="1:7" ht="32.25" customHeight="1" thickBot="1" x14ac:dyDescent="0.35">
      <c r="A11" s="9" t="s">
        <v>44</v>
      </c>
      <c r="B11" s="376" t="s">
        <v>45</v>
      </c>
      <c r="C11" s="377"/>
      <c r="D11" s="377"/>
      <c r="E11" s="377"/>
      <c r="F11" s="377"/>
      <c r="G11" s="378"/>
    </row>
    <row r="12" spans="1:7" ht="60" customHeight="1" thickBot="1" x14ac:dyDescent="0.35">
      <c r="A12" s="9" t="s">
        <v>46</v>
      </c>
      <c r="B12" s="373" t="s">
        <v>47</v>
      </c>
      <c r="C12" s="374"/>
      <c r="D12" s="374"/>
      <c r="E12" s="374"/>
      <c r="F12" s="374"/>
      <c r="G12" s="375"/>
    </row>
    <row r="13" spans="1:7" ht="37.5" customHeight="1" thickBot="1" x14ac:dyDescent="0.35">
      <c r="A13" s="9" t="s">
        <v>48</v>
      </c>
      <c r="B13" s="373" t="s">
        <v>49</v>
      </c>
      <c r="C13" s="374"/>
      <c r="D13" s="374"/>
      <c r="E13" s="374"/>
      <c r="F13" s="374"/>
      <c r="G13" s="375"/>
    </row>
    <row r="14" spans="1:7" ht="15" thickBot="1" x14ac:dyDescent="0.35">
      <c r="A14" s="9" t="s">
        <v>50</v>
      </c>
      <c r="B14" s="376" t="s">
        <v>51</v>
      </c>
      <c r="C14" s="377"/>
      <c r="D14" s="377"/>
      <c r="E14" s="377"/>
      <c r="F14" s="377"/>
      <c r="G14" s="378"/>
    </row>
    <row r="15" spans="1:7" ht="15" thickBot="1" x14ac:dyDescent="0.35">
      <c r="A15" s="9" t="s">
        <v>52</v>
      </c>
      <c r="B15" s="376" t="s">
        <v>53</v>
      </c>
      <c r="C15" s="377"/>
      <c r="D15" s="377"/>
      <c r="E15" s="377"/>
      <c r="F15" s="377"/>
      <c r="G15" s="378"/>
    </row>
    <row r="16" spans="1:7" ht="144" customHeight="1" thickBot="1" x14ac:dyDescent="0.35">
      <c r="A16" s="9" t="s">
        <v>54</v>
      </c>
      <c r="B16" s="376" t="s">
        <v>55</v>
      </c>
      <c r="C16" s="377"/>
      <c r="D16" s="377"/>
      <c r="E16" s="377"/>
      <c r="F16" s="377"/>
      <c r="G16" s="378"/>
    </row>
    <row r="17" spans="1:7" ht="51.75" customHeight="1" thickBot="1" x14ac:dyDescent="0.35">
      <c r="A17" s="9" t="s">
        <v>56</v>
      </c>
      <c r="B17" s="376" t="s">
        <v>57</v>
      </c>
      <c r="C17" s="377"/>
      <c r="D17" s="377"/>
      <c r="E17" s="377"/>
      <c r="F17" s="377"/>
      <c r="G17" s="378"/>
    </row>
    <row r="18" spans="1:7" x14ac:dyDescent="0.3">
      <c r="B18" s="8"/>
      <c r="C18" s="8"/>
      <c r="D18" s="8"/>
      <c r="E18" s="8"/>
      <c r="F18" s="8"/>
      <c r="G18" s="8"/>
    </row>
  </sheetData>
  <mergeCells count="16">
    <mergeCell ref="B17:G17"/>
    <mergeCell ref="B13:G13"/>
    <mergeCell ref="B14:G14"/>
    <mergeCell ref="B15:G15"/>
    <mergeCell ref="B16:G16"/>
    <mergeCell ref="B1:F1"/>
    <mergeCell ref="B9:G9"/>
    <mergeCell ref="B11:G11"/>
    <mergeCell ref="B12:G12"/>
    <mergeCell ref="A3:G3"/>
    <mergeCell ref="B4:G4"/>
    <mergeCell ref="B5:G5"/>
    <mergeCell ref="B6:G6"/>
    <mergeCell ref="B7:G7"/>
    <mergeCell ref="B8:G8"/>
    <mergeCell ref="B10:G10"/>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BW24"/>
  <sheetViews>
    <sheetView showGridLines="0" view="pageBreakPreview" zoomScale="60" zoomScaleNormal="60" workbookViewId="0"/>
  </sheetViews>
  <sheetFormatPr baseColWidth="10" defaultColWidth="11.44140625" defaultRowHeight="13.8" outlineLevelCol="1" x14ac:dyDescent="0.25"/>
  <cols>
    <col min="1" max="1" width="11.44140625" style="22"/>
    <col min="2" max="2" width="26.6640625" style="42" customWidth="1"/>
    <col min="3" max="3" width="8.5546875" style="43" customWidth="1"/>
    <col min="4" max="4" width="53" style="44" customWidth="1"/>
    <col min="5" max="5" width="34.109375" style="43" customWidth="1"/>
    <col min="6" max="8" width="28.109375" style="22" customWidth="1"/>
    <col min="9" max="9" width="22.33203125" style="22" customWidth="1"/>
    <col min="10" max="10" width="21.44140625" style="22" customWidth="1"/>
    <col min="11" max="11" width="21.44140625" style="22" customWidth="1" outlineLevel="1"/>
    <col min="12" max="12" width="14" style="1" customWidth="1" outlineLevel="1"/>
    <col min="13" max="20" width="11.44140625" style="1" customWidth="1" outlineLevel="1"/>
    <col min="21" max="29" width="11.44140625" style="22" customWidth="1"/>
    <col min="30" max="49" width="11.44140625" style="22" customWidth="1" outlineLevel="1"/>
    <col min="50" max="50" width="16" style="22" customWidth="1"/>
    <col min="51" max="51" width="11.44140625" style="22" customWidth="1"/>
    <col min="52" max="52" width="55.44140625" style="22" customWidth="1" outlineLevel="1"/>
    <col min="53" max="54" width="50.44140625" style="22" customWidth="1" outlineLevel="1"/>
    <col min="55" max="55" width="26.5546875" style="22" customWidth="1" outlineLevel="1"/>
    <col min="56" max="56" width="18.33203125" style="22" customWidth="1" outlineLevel="1"/>
    <col min="57" max="57" width="19.109375" style="22" customWidth="1" outlineLevel="1"/>
    <col min="58" max="58" width="59.5546875" style="22" customWidth="1"/>
    <col min="59" max="60" width="53.33203125" style="22" customWidth="1"/>
    <col min="61" max="61" width="26.5546875" style="22" customWidth="1"/>
    <col min="62" max="62" width="18.33203125" style="22" customWidth="1"/>
    <col min="63" max="63" width="19.109375" style="22" customWidth="1"/>
    <col min="64" max="64" width="67.109375" style="22" customWidth="1" outlineLevel="1"/>
    <col min="65" max="66" width="64.88671875" style="22" customWidth="1" outlineLevel="1"/>
    <col min="67" max="67" width="26.5546875" style="22" customWidth="1" outlineLevel="1"/>
    <col min="68" max="68" width="18.33203125" style="22" customWidth="1" outlineLevel="1"/>
    <col min="69" max="69" width="19.109375" style="22" customWidth="1" outlineLevel="1"/>
    <col min="70" max="70" width="51.33203125" style="22" customWidth="1"/>
    <col min="71" max="71" width="58.44140625" style="22" customWidth="1"/>
    <col min="72" max="72" width="61.44140625" style="22" customWidth="1"/>
    <col min="73" max="73" width="29.6640625" style="22" customWidth="1"/>
    <col min="74" max="74" width="15.6640625" style="22" customWidth="1"/>
    <col min="75" max="75" width="21.109375" style="22" customWidth="1"/>
    <col min="76" max="16384" width="11.44140625" style="22"/>
  </cols>
  <sheetData>
    <row r="1" spans="2:75" ht="112.5" customHeight="1" thickBot="1" x14ac:dyDescent="0.3">
      <c r="B1" s="82"/>
      <c r="C1" s="397" t="s">
        <v>58</v>
      </c>
      <c r="D1" s="397"/>
      <c r="E1" s="397"/>
      <c r="F1" s="397"/>
      <c r="G1" s="397"/>
      <c r="H1" s="397"/>
      <c r="I1" s="397"/>
      <c r="J1" s="134" t="s">
        <v>59</v>
      </c>
      <c r="K1" s="135"/>
    </row>
    <row r="2" spans="2:75" ht="14.4" thickBot="1" x14ac:dyDescent="0.3">
      <c r="B2" s="23"/>
      <c r="C2" s="24"/>
      <c r="D2" s="25"/>
      <c r="E2" s="23"/>
      <c r="F2" s="23"/>
      <c r="G2" s="23"/>
      <c r="H2" s="23"/>
      <c r="I2" s="23"/>
      <c r="J2" s="23"/>
      <c r="K2" s="23"/>
      <c r="L2" s="403" t="s">
        <v>60</v>
      </c>
      <c r="M2" s="401"/>
      <c r="N2" s="401"/>
      <c r="O2" s="401" t="s">
        <v>61</v>
      </c>
      <c r="P2" s="401"/>
      <c r="Q2" s="401"/>
      <c r="R2" s="401" t="s">
        <v>62</v>
      </c>
      <c r="S2" s="401"/>
      <c r="T2" s="401"/>
      <c r="U2" s="388" t="s">
        <v>63</v>
      </c>
      <c r="V2" s="388"/>
      <c r="W2" s="388"/>
      <c r="X2" s="388" t="s">
        <v>64</v>
      </c>
      <c r="Y2" s="388"/>
      <c r="Z2" s="388"/>
      <c r="AA2" s="388" t="s">
        <v>65</v>
      </c>
      <c r="AB2" s="388"/>
      <c r="AC2" s="388"/>
      <c r="AD2" s="388" t="s">
        <v>66</v>
      </c>
      <c r="AE2" s="388"/>
      <c r="AF2" s="388"/>
      <c r="AG2" s="388" t="s">
        <v>67</v>
      </c>
      <c r="AH2" s="388"/>
      <c r="AI2" s="388"/>
      <c r="AJ2" s="388" t="s">
        <v>68</v>
      </c>
      <c r="AK2" s="388"/>
      <c r="AL2" s="388"/>
      <c r="AM2" s="388" t="s">
        <v>69</v>
      </c>
      <c r="AN2" s="388"/>
      <c r="AO2" s="388"/>
      <c r="AP2" s="388" t="s">
        <v>70</v>
      </c>
      <c r="AQ2" s="388"/>
      <c r="AR2" s="388"/>
      <c r="AS2" s="388" t="s">
        <v>71</v>
      </c>
      <c r="AT2" s="388"/>
      <c r="AU2" s="388"/>
      <c r="AV2" s="388" t="s">
        <v>72</v>
      </c>
      <c r="AW2" s="388"/>
      <c r="AX2" s="390" t="s">
        <v>73</v>
      </c>
      <c r="AY2" s="390"/>
      <c r="AZ2" s="405" t="s">
        <v>74</v>
      </c>
      <c r="BA2" s="407"/>
      <c r="BB2" s="393" t="s">
        <v>735</v>
      </c>
      <c r="BC2" s="394"/>
      <c r="BD2" s="394"/>
      <c r="BE2" s="395"/>
      <c r="BF2" s="405" t="s">
        <v>74</v>
      </c>
      <c r="BG2" s="407"/>
      <c r="BH2" s="393" t="s">
        <v>735</v>
      </c>
      <c r="BI2" s="394"/>
      <c r="BJ2" s="394"/>
      <c r="BK2" s="395"/>
      <c r="BL2" s="405" t="s">
        <v>74</v>
      </c>
      <c r="BM2" s="406"/>
      <c r="BN2" s="408" t="s">
        <v>735</v>
      </c>
      <c r="BO2" s="409"/>
      <c r="BP2" s="409"/>
      <c r="BQ2" s="410"/>
      <c r="BR2" s="405" t="s">
        <v>74</v>
      </c>
      <c r="BS2" s="413"/>
      <c r="BT2" s="408" t="s">
        <v>735</v>
      </c>
      <c r="BU2" s="409"/>
      <c r="BV2" s="409"/>
      <c r="BW2" s="410"/>
    </row>
    <row r="3" spans="2:75" x14ac:dyDescent="0.25">
      <c r="B3" s="398" t="s">
        <v>75</v>
      </c>
      <c r="C3" s="399"/>
      <c r="D3" s="399"/>
      <c r="E3" s="399"/>
      <c r="F3" s="399"/>
      <c r="G3" s="399"/>
      <c r="H3" s="399"/>
      <c r="I3" s="399"/>
      <c r="J3" s="399"/>
      <c r="K3" s="400"/>
      <c r="L3" s="404"/>
      <c r="M3" s="402"/>
      <c r="N3" s="402"/>
      <c r="O3" s="402"/>
      <c r="P3" s="402"/>
      <c r="Q3" s="402"/>
      <c r="R3" s="402"/>
      <c r="S3" s="402"/>
      <c r="T3" s="402"/>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104"/>
      <c r="AY3" s="105"/>
      <c r="AZ3" s="387" t="s">
        <v>76</v>
      </c>
      <c r="BA3" s="387"/>
      <c r="BB3" s="396" t="s">
        <v>736</v>
      </c>
      <c r="BC3" s="396" t="s">
        <v>737</v>
      </c>
      <c r="BD3" s="391" t="s">
        <v>738</v>
      </c>
      <c r="BE3" s="391" t="s">
        <v>739</v>
      </c>
      <c r="BF3" s="387" t="s">
        <v>77</v>
      </c>
      <c r="BG3" s="387"/>
      <c r="BH3" s="396" t="s">
        <v>752</v>
      </c>
      <c r="BI3" s="396" t="s">
        <v>753</v>
      </c>
      <c r="BJ3" s="391" t="s">
        <v>738</v>
      </c>
      <c r="BK3" s="391" t="s">
        <v>739</v>
      </c>
      <c r="BL3" s="387" t="s">
        <v>78</v>
      </c>
      <c r="BM3" s="387"/>
      <c r="BN3" s="396" t="s">
        <v>773</v>
      </c>
      <c r="BO3" s="396" t="s">
        <v>774</v>
      </c>
      <c r="BP3" s="391" t="s">
        <v>738</v>
      </c>
      <c r="BQ3" s="391" t="s">
        <v>739</v>
      </c>
      <c r="BR3" s="411" t="s">
        <v>79</v>
      </c>
      <c r="BS3" s="412"/>
      <c r="BT3" s="396" t="s">
        <v>792</v>
      </c>
      <c r="BU3" s="396" t="s">
        <v>794</v>
      </c>
      <c r="BV3" s="391" t="s">
        <v>738</v>
      </c>
      <c r="BW3" s="391" t="s">
        <v>739</v>
      </c>
    </row>
    <row r="4" spans="2:75" ht="40.5" customHeight="1" x14ac:dyDescent="0.25">
      <c r="B4" s="176" t="s">
        <v>80</v>
      </c>
      <c r="C4" s="26" t="s">
        <v>81</v>
      </c>
      <c r="D4" s="26" t="s">
        <v>34</v>
      </c>
      <c r="E4" s="26" t="s">
        <v>36</v>
      </c>
      <c r="F4" s="26" t="s">
        <v>82</v>
      </c>
      <c r="G4" s="26" t="s">
        <v>46</v>
      </c>
      <c r="H4" s="26" t="s">
        <v>44</v>
      </c>
      <c r="I4" s="26" t="s">
        <v>40</v>
      </c>
      <c r="J4" s="26" t="s">
        <v>42</v>
      </c>
      <c r="K4" s="191" t="s">
        <v>9</v>
      </c>
      <c r="L4" s="181" t="s">
        <v>83</v>
      </c>
      <c r="M4" s="130" t="s">
        <v>84</v>
      </c>
      <c r="N4" s="131" t="s">
        <v>85</v>
      </c>
      <c r="O4" s="129" t="s">
        <v>83</v>
      </c>
      <c r="P4" s="130" t="s">
        <v>84</v>
      </c>
      <c r="Q4" s="131" t="s">
        <v>85</v>
      </c>
      <c r="R4" s="129" t="s">
        <v>83</v>
      </c>
      <c r="S4" s="130" t="s">
        <v>84</v>
      </c>
      <c r="T4" s="131" t="s">
        <v>85</v>
      </c>
      <c r="U4" s="132" t="s">
        <v>83</v>
      </c>
      <c r="V4" s="112" t="s">
        <v>84</v>
      </c>
      <c r="W4" s="113" t="s">
        <v>85</v>
      </c>
      <c r="X4" s="132" t="s">
        <v>83</v>
      </c>
      <c r="Y4" s="112" t="s">
        <v>84</v>
      </c>
      <c r="Z4" s="113" t="s">
        <v>85</v>
      </c>
      <c r="AA4" s="132" t="s">
        <v>83</v>
      </c>
      <c r="AB4" s="112" t="s">
        <v>84</v>
      </c>
      <c r="AC4" s="113" t="s">
        <v>85</v>
      </c>
      <c r="AD4" s="132" t="s">
        <v>83</v>
      </c>
      <c r="AE4" s="112" t="s">
        <v>84</v>
      </c>
      <c r="AF4" s="113" t="s">
        <v>85</v>
      </c>
      <c r="AG4" s="132" t="s">
        <v>83</v>
      </c>
      <c r="AH4" s="112" t="s">
        <v>84</v>
      </c>
      <c r="AI4" s="113" t="s">
        <v>85</v>
      </c>
      <c r="AJ4" s="132" t="s">
        <v>83</v>
      </c>
      <c r="AK4" s="112" t="s">
        <v>84</v>
      </c>
      <c r="AL4" s="113" t="s">
        <v>85</v>
      </c>
      <c r="AM4" s="132" t="s">
        <v>83</v>
      </c>
      <c r="AN4" s="112" t="s">
        <v>84</v>
      </c>
      <c r="AO4" s="113" t="s">
        <v>85</v>
      </c>
      <c r="AP4" s="132" t="s">
        <v>83</v>
      </c>
      <c r="AQ4" s="112" t="s">
        <v>84</v>
      </c>
      <c r="AR4" s="113" t="s">
        <v>85</v>
      </c>
      <c r="AS4" s="132" t="s">
        <v>83</v>
      </c>
      <c r="AT4" s="112" t="s">
        <v>84</v>
      </c>
      <c r="AU4" s="113" t="s">
        <v>85</v>
      </c>
      <c r="AV4" s="132" t="s">
        <v>83</v>
      </c>
      <c r="AW4" s="112" t="s">
        <v>84</v>
      </c>
      <c r="AX4" s="113" t="s">
        <v>85</v>
      </c>
      <c r="AY4" s="114">
        <f>SUM(AY5:AY20)</f>
        <v>0.22885572139303476</v>
      </c>
      <c r="AZ4" s="136" t="s">
        <v>86</v>
      </c>
      <c r="BA4" s="136" t="s">
        <v>87</v>
      </c>
      <c r="BB4" s="396"/>
      <c r="BC4" s="396"/>
      <c r="BD4" s="392"/>
      <c r="BE4" s="392"/>
      <c r="BF4" s="115" t="s">
        <v>86</v>
      </c>
      <c r="BG4" s="115" t="s">
        <v>87</v>
      </c>
      <c r="BH4" s="396"/>
      <c r="BI4" s="396"/>
      <c r="BJ4" s="392"/>
      <c r="BK4" s="392"/>
      <c r="BL4" s="115" t="s">
        <v>86</v>
      </c>
      <c r="BM4" s="115" t="s">
        <v>87</v>
      </c>
      <c r="BN4" s="396"/>
      <c r="BO4" s="396"/>
      <c r="BP4" s="392"/>
      <c r="BQ4" s="392"/>
      <c r="BR4" s="174" t="s">
        <v>86</v>
      </c>
      <c r="BS4" s="177" t="s">
        <v>87</v>
      </c>
      <c r="BT4" s="396"/>
      <c r="BU4" s="396"/>
      <c r="BV4" s="392"/>
      <c r="BW4" s="392"/>
    </row>
    <row r="5" spans="2:75" ht="151.80000000000001" x14ac:dyDescent="0.25">
      <c r="B5" s="385" t="s">
        <v>88</v>
      </c>
      <c r="C5" s="69" t="s">
        <v>89</v>
      </c>
      <c r="D5" s="27" t="s">
        <v>90</v>
      </c>
      <c r="E5" s="28" t="s">
        <v>91</v>
      </c>
      <c r="F5" s="28" t="s">
        <v>92</v>
      </c>
      <c r="G5" s="28" t="s">
        <v>93</v>
      </c>
      <c r="H5" s="28" t="s">
        <v>94</v>
      </c>
      <c r="I5" s="29">
        <v>45689</v>
      </c>
      <c r="J5" s="29">
        <v>45777</v>
      </c>
      <c r="K5" s="192">
        <f>PTEP!$G$10/PTEP!$D$10</f>
        <v>1.4925373134328358E-2</v>
      </c>
      <c r="L5" s="182">
        <v>0</v>
      </c>
      <c r="M5" s="16">
        <v>0</v>
      </c>
      <c r="N5" s="55" t="e">
        <f>+M5/L5</f>
        <v>#DIV/0!</v>
      </c>
      <c r="O5" s="16">
        <v>0</v>
      </c>
      <c r="P5" s="16">
        <v>0</v>
      </c>
      <c r="Q5" s="55" t="e">
        <f t="shared" ref="Q5:Q20" si="0">+P5/O5</f>
        <v>#DIV/0!</v>
      </c>
      <c r="R5" s="16">
        <v>0</v>
      </c>
      <c r="S5" s="16">
        <v>0</v>
      </c>
      <c r="T5" s="55" t="e">
        <f t="shared" ref="T5:T20" si="1">+S5/R5</f>
        <v>#DIV/0!</v>
      </c>
      <c r="U5" s="30">
        <v>0</v>
      </c>
      <c r="V5" s="30">
        <v>0</v>
      </c>
      <c r="W5" s="31" t="e">
        <f t="shared" ref="W5:W20" si="2">+V5/U5</f>
        <v>#DIV/0!</v>
      </c>
      <c r="X5" s="30">
        <v>1</v>
      </c>
      <c r="Y5" s="30">
        <v>1</v>
      </c>
      <c r="Z5" s="31">
        <f t="shared" ref="Z5:Z20" si="3">+Y5/X5</f>
        <v>1</v>
      </c>
      <c r="AA5" s="30">
        <v>0</v>
      </c>
      <c r="AB5" s="30">
        <v>0</v>
      </c>
      <c r="AC5" s="31" t="e">
        <f t="shared" ref="AC5:AC20" si="4">+AB5/AA5</f>
        <v>#DIV/0!</v>
      </c>
      <c r="AD5" s="30">
        <v>0</v>
      </c>
      <c r="AE5" s="30">
        <v>0</v>
      </c>
      <c r="AF5" s="31" t="e">
        <f t="shared" ref="AF5:AF20" si="5">+AE5/AD5</f>
        <v>#DIV/0!</v>
      </c>
      <c r="AG5" s="30">
        <v>0</v>
      </c>
      <c r="AH5" s="30">
        <v>0</v>
      </c>
      <c r="AI5" s="31" t="e">
        <f t="shared" ref="AI5:AI20" si="6">+AH5/AG5</f>
        <v>#DIV/0!</v>
      </c>
      <c r="AJ5" s="30">
        <v>0</v>
      </c>
      <c r="AK5" s="30">
        <v>0</v>
      </c>
      <c r="AL5" s="31" t="e">
        <f t="shared" ref="AL5:AL20" si="7">+AK5/AJ5</f>
        <v>#DIV/0!</v>
      </c>
      <c r="AM5" s="30">
        <v>0</v>
      </c>
      <c r="AN5" s="30">
        <v>0</v>
      </c>
      <c r="AO5" s="31" t="e">
        <f t="shared" ref="AO5:AO20" si="8">+AN5/AM5</f>
        <v>#DIV/0!</v>
      </c>
      <c r="AP5" s="30">
        <v>0</v>
      </c>
      <c r="AQ5" s="30">
        <v>0</v>
      </c>
      <c r="AR5" s="31" t="e">
        <f t="shared" ref="AR5:AR20" si="9">+AQ5/AP5</f>
        <v>#DIV/0!</v>
      </c>
      <c r="AS5" s="30">
        <v>0</v>
      </c>
      <c r="AT5" s="30">
        <v>0</v>
      </c>
      <c r="AU5" s="31" t="e">
        <f t="shared" ref="AU5:AU20" si="10">+AT5/AS5</f>
        <v>#DIV/0!</v>
      </c>
      <c r="AV5" s="117">
        <f>L5+O5+R5+U5+X5+AA5+AD5+AG5+AJ5+AM5+AP5+AS5</f>
        <v>1</v>
      </c>
      <c r="AW5" s="117">
        <f>M5+P5+S5+V5+Y5+AB5+AE5+AH5+AK5+AN5+AQ5+AT5</f>
        <v>1</v>
      </c>
      <c r="AX5" s="133">
        <f>AW5/AV5</f>
        <v>1</v>
      </c>
      <c r="AY5" s="121">
        <f>IFERROR(AX5*K5,"")</f>
        <v>1.4925373134328358E-2</v>
      </c>
      <c r="AZ5" s="57" t="s">
        <v>95</v>
      </c>
      <c r="BA5" s="60" t="s">
        <v>96</v>
      </c>
      <c r="BB5" s="263" t="s">
        <v>742</v>
      </c>
      <c r="BC5" s="258" t="s">
        <v>743</v>
      </c>
      <c r="BD5" s="264">
        <v>0</v>
      </c>
      <c r="BE5" s="265">
        <v>0</v>
      </c>
      <c r="BF5" s="70" t="s">
        <v>97</v>
      </c>
      <c r="BG5" s="18" t="s">
        <v>98</v>
      </c>
      <c r="BH5" s="263" t="s">
        <v>754</v>
      </c>
      <c r="BI5" s="262" t="s">
        <v>984</v>
      </c>
      <c r="BJ5" s="264">
        <v>1</v>
      </c>
      <c r="BK5" s="268">
        <v>1.408450704225352E-2</v>
      </c>
      <c r="BL5" s="32"/>
      <c r="BM5" s="18" t="s">
        <v>99</v>
      </c>
      <c r="BN5" s="263" t="s">
        <v>775</v>
      </c>
      <c r="BO5" s="266" t="s">
        <v>776</v>
      </c>
      <c r="BP5" s="264">
        <v>1</v>
      </c>
      <c r="BQ5" s="268">
        <v>1.408450704225352E-2</v>
      </c>
      <c r="BR5" s="254" t="s">
        <v>100</v>
      </c>
      <c r="BS5" s="278" t="s">
        <v>101</v>
      </c>
      <c r="BT5" s="58" t="s">
        <v>793</v>
      </c>
      <c r="BU5" s="266" t="s">
        <v>776</v>
      </c>
      <c r="BV5" s="259">
        <f t="shared" ref="BV5:BV20" si="11">AX5</f>
        <v>1</v>
      </c>
      <c r="BW5" s="268">
        <f t="shared" ref="BW5:BW20" si="12">AY5</f>
        <v>1.4925373134328358E-2</v>
      </c>
    </row>
    <row r="6" spans="2:75" ht="369.75" customHeight="1" x14ac:dyDescent="0.25">
      <c r="B6" s="385"/>
      <c r="C6" s="69" t="s">
        <v>102</v>
      </c>
      <c r="D6" s="27" t="s">
        <v>103</v>
      </c>
      <c r="E6" s="28" t="s">
        <v>104</v>
      </c>
      <c r="F6" s="28" t="s">
        <v>985</v>
      </c>
      <c r="G6" s="28" t="s">
        <v>93</v>
      </c>
      <c r="H6" s="28" t="s">
        <v>105</v>
      </c>
      <c r="I6" s="33">
        <v>45748</v>
      </c>
      <c r="J6" s="33">
        <v>46022</v>
      </c>
      <c r="K6" s="192">
        <f>PTEP!$G$10/PTEP!$D$10</f>
        <v>1.4925373134328358E-2</v>
      </c>
      <c r="L6" s="182">
        <v>0</v>
      </c>
      <c r="M6" s="16">
        <v>0</v>
      </c>
      <c r="N6" s="55" t="e">
        <f t="shared" ref="N6:N20" si="13">+M6/L6</f>
        <v>#DIV/0!</v>
      </c>
      <c r="O6" s="16">
        <v>0</v>
      </c>
      <c r="P6" s="16">
        <v>0</v>
      </c>
      <c r="Q6" s="55" t="e">
        <f t="shared" si="0"/>
        <v>#DIV/0!</v>
      </c>
      <c r="R6" s="16">
        <v>0</v>
      </c>
      <c r="S6" s="16">
        <v>0</v>
      </c>
      <c r="T6" s="55" t="e">
        <f t="shared" si="1"/>
        <v>#DIV/0!</v>
      </c>
      <c r="U6" s="30">
        <v>0</v>
      </c>
      <c r="V6" s="30">
        <v>0</v>
      </c>
      <c r="W6" s="31" t="e">
        <f t="shared" si="2"/>
        <v>#DIV/0!</v>
      </c>
      <c r="X6" s="30">
        <v>1</v>
      </c>
      <c r="Y6" s="30">
        <v>1</v>
      </c>
      <c r="Z6" s="31">
        <f t="shared" si="3"/>
        <v>1</v>
      </c>
      <c r="AA6" s="30">
        <v>0</v>
      </c>
      <c r="AB6" s="30">
        <v>0</v>
      </c>
      <c r="AC6" s="31" t="e">
        <f t="shared" si="4"/>
        <v>#DIV/0!</v>
      </c>
      <c r="AD6" s="30">
        <v>0</v>
      </c>
      <c r="AE6" s="30">
        <v>0</v>
      </c>
      <c r="AF6" s="31" t="e">
        <f t="shared" si="5"/>
        <v>#DIV/0!</v>
      </c>
      <c r="AG6" s="30">
        <v>1</v>
      </c>
      <c r="AH6" s="30">
        <v>1</v>
      </c>
      <c r="AI6" s="31">
        <f t="shared" si="6"/>
        <v>1</v>
      </c>
      <c r="AJ6" s="30">
        <v>0</v>
      </c>
      <c r="AK6" s="30">
        <v>0</v>
      </c>
      <c r="AL6" s="31" t="e">
        <f t="shared" si="7"/>
        <v>#DIV/0!</v>
      </c>
      <c r="AM6" s="30">
        <v>0</v>
      </c>
      <c r="AN6" s="30">
        <v>0</v>
      </c>
      <c r="AO6" s="31" t="e">
        <f t="shared" si="8"/>
        <v>#DIV/0!</v>
      </c>
      <c r="AP6" s="30">
        <v>0</v>
      </c>
      <c r="AQ6" s="30">
        <v>0</v>
      </c>
      <c r="AR6" s="31" t="e">
        <f t="shared" si="9"/>
        <v>#DIV/0!</v>
      </c>
      <c r="AS6" s="30">
        <v>1</v>
      </c>
      <c r="AT6" s="97">
        <v>0</v>
      </c>
      <c r="AU6" s="31">
        <f t="shared" si="10"/>
        <v>0</v>
      </c>
      <c r="AV6" s="117">
        <f t="shared" ref="AV6:AV20" si="14">L6+O6+R6+U6+X6+AA6+AD6+AG6+AJ6+AM6+AP6+AS6</f>
        <v>3</v>
      </c>
      <c r="AW6" s="117">
        <f t="shared" ref="AW6" si="15">M6+P6+S6+V6+Y6+AB6+AE6+AH6+AK6+AN6+AQ6+AT6</f>
        <v>2</v>
      </c>
      <c r="AX6" s="133">
        <f t="shared" ref="AX6" si="16">AW6/AV6</f>
        <v>0.66666666666666663</v>
      </c>
      <c r="AY6" s="121">
        <f t="shared" ref="AY6:AY20" si="17">IFERROR(AX6*K6,"")</f>
        <v>9.9502487562189053E-3</v>
      </c>
      <c r="AZ6" s="17" t="s">
        <v>106</v>
      </c>
      <c r="BA6" s="18" t="s">
        <v>107</v>
      </c>
      <c r="BB6" s="58" t="s">
        <v>746</v>
      </c>
      <c r="BC6" s="258" t="s">
        <v>743</v>
      </c>
      <c r="BD6" s="259">
        <v>0</v>
      </c>
      <c r="BE6" s="260">
        <v>0</v>
      </c>
      <c r="BF6" s="17" t="s">
        <v>108</v>
      </c>
      <c r="BG6" s="18" t="s">
        <v>98</v>
      </c>
      <c r="BH6" s="272" t="s">
        <v>755</v>
      </c>
      <c r="BI6" s="261" t="s">
        <v>741</v>
      </c>
      <c r="BJ6" s="269">
        <v>0.33333333333333331</v>
      </c>
      <c r="BK6" s="268">
        <v>4.6948356807511729E-3</v>
      </c>
      <c r="BL6" s="17" t="s">
        <v>109</v>
      </c>
      <c r="BM6" s="18" t="s">
        <v>986</v>
      </c>
      <c r="BN6" s="263" t="s">
        <v>777</v>
      </c>
      <c r="BO6" s="261" t="s">
        <v>741</v>
      </c>
      <c r="BP6" s="269">
        <v>0.66666666666666663</v>
      </c>
      <c r="BQ6" s="268">
        <v>9.3896713615023459E-3</v>
      </c>
      <c r="BR6" s="52" t="s">
        <v>110</v>
      </c>
      <c r="BS6" s="279" t="s">
        <v>111</v>
      </c>
      <c r="BT6" s="63" t="s">
        <v>800</v>
      </c>
      <c r="BU6" s="262" t="s">
        <v>759</v>
      </c>
      <c r="BV6" s="270">
        <f t="shared" si="11"/>
        <v>0.66666666666666663</v>
      </c>
      <c r="BW6" s="268">
        <f t="shared" si="12"/>
        <v>9.9502487562189053E-3</v>
      </c>
    </row>
    <row r="7" spans="2:75" ht="280.5" customHeight="1" x14ac:dyDescent="0.25">
      <c r="B7" s="385"/>
      <c r="C7" s="69" t="s">
        <v>112</v>
      </c>
      <c r="D7" s="27" t="s">
        <v>113</v>
      </c>
      <c r="E7" s="28" t="s">
        <v>114</v>
      </c>
      <c r="F7" s="28" t="s">
        <v>92</v>
      </c>
      <c r="G7" s="28" t="s">
        <v>93</v>
      </c>
      <c r="H7" s="28" t="s">
        <v>105</v>
      </c>
      <c r="I7" s="33">
        <v>45748</v>
      </c>
      <c r="J7" s="33">
        <v>46022</v>
      </c>
      <c r="K7" s="192">
        <f>PTEP!$G$10/PTEP!$D$10</f>
        <v>1.4925373134328358E-2</v>
      </c>
      <c r="L7" s="182">
        <v>0</v>
      </c>
      <c r="M7" s="16">
        <v>0</v>
      </c>
      <c r="N7" s="55" t="e">
        <f t="shared" si="13"/>
        <v>#DIV/0!</v>
      </c>
      <c r="O7" s="16">
        <v>0</v>
      </c>
      <c r="P7" s="16">
        <v>0</v>
      </c>
      <c r="Q7" s="55" t="e">
        <f t="shared" si="0"/>
        <v>#DIV/0!</v>
      </c>
      <c r="R7" s="16">
        <v>0</v>
      </c>
      <c r="S7" s="16">
        <v>0</v>
      </c>
      <c r="T7" s="55" t="e">
        <f t="shared" si="1"/>
        <v>#DIV/0!</v>
      </c>
      <c r="U7" s="30">
        <v>0</v>
      </c>
      <c r="V7" s="30">
        <v>0</v>
      </c>
      <c r="W7" s="31" t="e">
        <f t="shared" si="2"/>
        <v>#DIV/0!</v>
      </c>
      <c r="X7" s="30">
        <v>1</v>
      </c>
      <c r="Y7" s="30">
        <v>1</v>
      </c>
      <c r="Z7" s="31">
        <f t="shared" si="3"/>
        <v>1</v>
      </c>
      <c r="AA7" s="30">
        <v>0</v>
      </c>
      <c r="AB7" s="30">
        <v>0</v>
      </c>
      <c r="AC7" s="31" t="e">
        <f t="shared" si="4"/>
        <v>#DIV/0!</v>
      </c>
      <c r="AD7" s="30">
        <v>0</v>
      </c>
      <c r="AE7" s="30">
        <v>0</v>
      </c>
      <c r="AF7" s="31" t="e">
        <f t="shared" si="5"/>
        <v>#DIV/0!</v>
      </c>
      <c r="AG7" s="30">
        <v>1</v>
      </c>
      <c r="AH7" s="30">
        <v>1</v>
      </c>
      <c r="AI7" s="31">
        <f t="shared" si="6"/>
        <v>1</v>
      </c>
      <c r="AJ7" s="30">
        <v>0</v>
      </c>
      <c r="AK7" s="30">
        <v>0</v>
      </c>
      <c r="AL7" s="31" t="e">
        <f t="shared" si="7"/>
        <v>#DIV/0!</v>
      </c>
      <c r="AM7" s="30">
        <v>0</v>
      </c>
      <c r="AN7" s="30">
        <v>0</v>
      </c>
      <c r="AO7" s="31" t="e">
        <f t="shared" si="8"/>
        <v>#DIV/0!</v>
      </c>
      <c r="AP7" s="30">
        <v>0</v>
      </c>
      <c r="AQ7" s="30">
        <v>0</v>
      </c>
      <c r="AR7" s="31" t="e">
        <f t="shared" si="9"/>
        <v>#DIV/0!</v>
      </c>
      <c r="AS7" s="30">
        <v>1</v>
      </c>
      <c r="AT7" s="97">
        <v>0</v>
      </c>
      <c r="AU7" s="31">
        <f t="shared" si="10"/>
        <v>0</v>
      </c>
      <c r="AV7" s="117">
        <f>L7+O7+R7+U7+X7+AA7+AD7+AG7+AJ7+AM7+AP7+AS7</f>
        <v>3</v>
      </c>
      <c r="AW7" s="117">
        <f t="shared" ref="AW7:AW20" si="18">M7+P7+S7+V7+Y7+AB7+AE7+AH7+AK7+AN7+AQ7+AT7</f>
        <v>2</v>
      </c>
      <c r="AX7" s="133">
        <f t="shared" ref="AX7:AX20" si="19">AW7/AV7</f>
        <v>0.66666666666666663</v>
      </c>
      <c r="AY7" s="121">
        <f t="shared" si="17"/>
        <v>9.9502487562189053E-3</v>
      </c>
      <c r="AZ7" s="58" t="s">
        <v>115</v>
      </c>
      <c r="BA7" s="18" t="s">
        <v>116</v>
      </c>
      <c r="BB7" s="58" t="s">
        <v>746</v>
      </c>
      <c r="BC7" s="258" t="s">
        <v>743</v>
      </c>
      <c r="BD7" s="259">
        <v>0</v>
      </c>
      <c r="BE7" s="260">
        <v>0</v>
      </c>
      <c r="BF7" s="17" t="s">
        <v>117</v>
      </c>
      <c r="BG7" s="18" t="s">
        <v>98</v>
      </c>
      <c r="BH7" s="263" t="s">
        <v>756</v>
      </c>
      <c r="BI7" s="261" t="s">
        <v>741</v>
      </c>
      <c r="BJ7" s="269">
        <v>0.33333333333333331</v>
      </c>
      <c r="BK7" s="268">
        <v>4.6948356807511729E-3</v>
      </c>
      <c r="BL7" s="17" t="s">
        <v>987</v>
      </c>
      <c r="BM7" s="18" t="s">
        <v>988</v>
      </c>
      <c r="BN7" s="263" t="s">
        <v>778</v>
      </c>
      <c r="BO7" s="261" t="s">
        <v>741</v>
      </c>
      <c r="BP7" s="269">
        <v>0.66666666666666663</v>
      </c>
      <c r="BQ7" s="268">
        <v>9.3896713615023459E-3</v>
      </c>
      <c r="BR7" s="52" t="s">
        <v>118</v>
      </c>
      <c r="BS7" s="279" t="s">
        <v>799</v>
      </c>
      <c r="BT7" s="63" t="s">
        <v>801</v>
      </c>
      <c r="BU7" s="262" t="s">
        <v>759</v>
      </c>
      <c r="BV7" s="270">
        <f t="shared" si="11"/>
        <v>0.66666666666666663</v>
      </c>
      <c r="BW7" s="268">
        <f t="shared" si="12"/>
        <v>9.9502487562189053E-3</v>
      </c>
    </row>
    <row r="8" spans="2:75" ht="344.25" customHeight="1" x14ac:dyDescent="0.25">
      <c r="B8" s="385"/>
      <c r="C8" s="69" t="s">
        <v>119</v>
      </c>
      <c r="D8" s="76" t="s">
        <v>113</v>
      </c>
      <c r="E8" s="77" t="s">
        <v>120</v>
      </c>
      <c r="F8" s="77" t="s">
        <v>121</v>
      </c>
      <c r="G8" s="77" t="s">
        <v>93</v>
      </c>
      <c r="H8" s="77" t="s">
        <v>105</v>
      </c>
      <c r="I8" s="78">
        <v>45659</v>
      </c>
      <c r="J8" s="78" t="s">
        <v>122</v>
      </c>
      <c r="K8" s="192">
        <f>PTEP!$G$10/PTEP!$D$10</f>
        <v>1.4925373134328358E-2</v>
      </c>
      <c r="L8" s="182">
        <v>1</v>
      </c>
      <c r="M8" s="16">
        <v>1</v>
      </c>
      <c r="N8" s="96">
        <f t="shared" si="13"/>
        <v>1</v>
      </c>
      <c r="O8" s="16">
        <v>0</v>
      </c>
      <c r="P8" s="16">
        <v>0</v>
      </c>
      <c r="Q8" s="55" t="e">
        <f t="shared" si="0"/>
        <v>#DIV/0!</v>
      </c>
      <c r="R8" s="16">
        <v>0</v>
      </c>
      <c r="S8" s="16">
        <v>0</v>
      </c>
      <c r="T8" s="55" t="e">
        <f t="shared" si="1"/>
        <v>#DIV/0!</v>
      </c>
      <c r="U8" s="30">
        <v>1</v>
      </c>
      <c r="V8" s="30">
        <v>0</v>
      </c>
      <c r="W8" s="31">
        <f t="shared" si="2"/>
        <v>0</v>
      </c>
      <c r="X8" s="97">
        <v>0</v>
      </c>
      <c r="Y8" s="30">
        <v>1</v>
      </c>
      <c r="Z8" s="31" t="e">
        <f t="shared" si="3"/>
        <v>#DIV/0!</v>
      </c>
      <c r="AA8" s="30">
        <v>0</v>
      </c>
      <c r="AB8" s="30">
        <v>0</v>
      </c>
      <c r="AC8" s="31" t="e">
        <f t="shared" si="4"/>
        <v>#DIV/0!</v>
      </c>
      <c r="AD8" s="30">
        <v>0</v>
      </c>
      <c r="AE8" s="30">
        <v>0</v>
      </c>
      <c r="AF8" s="31" t="e">
        <f t="shared" si="5"/>
        <v>#DIV/0!</v>
      </c>
      <c r="AG8" s="30">
        <v>0</v>
      </c>
      <c r="AH8" s="30">
        <v>0</v>
      </c>
      <c r="AI8" s="31" t="e">
        <f t="shared" si="6"/>
        <v>#DIV/0!</v>
      </c>
      <c r="AJ8" s="30">
        <v>0</v>
      </c>
      <c r="AK8" s="30">
        <v>0</v>
      </c>
      <c r="AL8" s="31" t="e">
        <f t="shared" si="7"/>
        <v>#DIV/0!</v>
      </c>
      <c r="AM8" s="30">
        <v>1</v>
      </c>
      <c r="AN8" s="30">
        <v>1</v>
      </c>
      <c r="AO8" s="31">
        <f t="shared" si="8"/>
        <v>1</v>
      </c>
      <c r="AP8" s="30">
        <v>0</v>
      </c>
      <c r="AQ8" s="30">
        <v>0</v>
      </c>
      <c r="AR8" s="31" t="e">
        <f t="shared" si="9"/>
        <v>#DIV/0!</v>
      </c>
      <c r="AS8" s="30">
        <v>0</v>
      </c>
      <c r="AT8" s="30">
        <v>0</v>
      </c>
      <c r="AU8" s="31" t="e">
        <f t="shared" si="10"/>
        <v>#DIV/0!</v>
      </c>
      <c r="AV8" s="117">
        <f t="shared" si="14"/>
        <v>3</v>
      </c>
      <c r="AW8" s="117">
        <f t="shared" si="18"/>
        <v>3</v>
      </c>
      <c r="AX8" s="133">
        <f t="shared" si="19"/>
        <v>1</v>
      </c>
      <c r="AY8" s="121">
        <f>IFERROR(AX8*K8,"")</f>
        <v>1.4925373134328358E-2</v>
      </c>
      <c r="AZ8" s="61" t="s">
        <v>123</v>
      </c>
      <c r="BA8" s="60" t="s">
        <v>96</v>
      </c>
      <c r="BB8" s="58" t="s">
        <v>747</v>
      </c>
      <c r="BC8" s="266" t="s">
        <v>741</v>
      </c>
      <c r="BD8" s="259">
        <v>0.25</v>
      </c>
      <c r="BE8" s="260">
        <v>3.5211267605633799E-3</v>
      </c>
      <c r="BF8" s="61" t="s">
        <v>124</v>
      </c>
      <c r="BG8" s="60" t="s">
        <v>98</v>
      </c>
      <c r="BH8" s="263" t="s">
        <v>757</v>
      </c>
      <c r="BI8" s="262" t="s">
        <v>984</v>
      </c>
      <c r="BJ8" s="269">
        <v>0.5</v>
      </c>
      <c r="BK8" s="268">
        <v>7.0422535211267599E-3</v>
      </c>
      <c r="BL8" s="32"/>
      <c r="BM8" s="18" t="s">
        <v>125</v>
      </c>
      <c r="BN8" s="58" t="s">
        <v>779</v>
      </c>
      <c r="BO8" s="275" t="s">
        <v>780</v>
      </c>
      <c r="BP8" s="271">
        <v>0.66666666666666663</v>
      </c>
      <c r="BQ8" s="268">
        <v>9.3896713615023459E-3</v>
      </c>
      <c r="BR8" s="70" t="s">
        <v>126</v>
      </c>
      <c r="BS8" s="279" t="s">
        <v>127</v>
      </c>
      <c r="BT8" s="58" t="s">
        <v>802</v>
      </c>
      <c r="BU8" s="261" t="s">
        <v>741</v>
      </c>
      <c r="BV8" s="264">
        <f t="shared" si="11"/>
        <v>1</v>
      </c>
      <c r="BW8" s="268">
        <f t="shared" si="12"/>
        <v>1.4925373134328358E-2</v>
      </c>
    </row>
    <row r="9" spans="2:75" ht="331.2" x14ac:dyDescent="0.25">
      <c r="B9" s="385" t="s">
        <v>128</v>
      </c>
      <c r="C9" s="69" t="s">
        <v>129</v>
      </c>
      <c r="D9" s="27" t="s">
        <v>130</v>
      </c>
      <c r="E9" s="28" t="s">
        <v>989</v>
      </c>
      <c r="F9" s="28" t="s">
        <v>92</v>
      </c>
      <c r="G9" s="28" t="s">
        <v>93</v>
      </c>
      <c r="H9" s="28" t="s">
        <v>131</v>
      </c>
      <c r="I9" s="34">
        <v>45689</v>
      </c>
      <c r="J9" s="34" t="s">
        <v>132</v>
      </c>
      <c r="K9" s="193">
        <f>PTEP!$G$10/PTEP!$D$10</f>
        <v>1.4925373134328358E-2</v>
      </c>
      <c r="L9" s="182">
        <v>0</v>
      </c>
      <c r="M9" s="16">
        <v>0</v>
      </c>
      <c r="N9" s="56" t="e">
        <f t="shared" si="13"/>
        <v>#DIV/0!</v>
      </c>
      <c r="O9" s="16">
        <v>0</v>
      </c>
      <c r="P9" s="16">
        <v>0</v>
      </c>
      <c r="Q9" s="56" t="e">
        <f t="shared" si="0"/>
        <v>#DIV/0!</v>
      </c>
      <c r="R9" s="16">
        <v>0</v>
      </c>
      <c r="S9" s="16">
        <v>0</v>
      </c>
      <c r="T9" s="56" t="e">
        <f t="shared" si="1"/>
        <v>#DIV/0!</v>
      </c>
      <c r="U9" s="30">
        <v>0</v>
      </c>
      <c r="V9" s="30">
        <v>0</v>
      </c>
      <c r="W9" s="35" t="e">
        <f t="shared" si="2"/>
        <v>#DIV/0!</v>
      </c>
      <c r="X9" s="30">
        <v>0</v>
      </c>
      <c r="Y9" s="30">
        <v>0</v>
      </c>
      <c r="Z9" s="35" t="e">
        <f t="shared" si="3"/>
        <v>#DIV/0!</v>
      </c>
      <c r="AA9" s="30">
        <v>1</v>
      </c>
      <c r="AB9" s="97">
        <v>0</v>
      </c>
      <c r="AC9" s="35">
        <f t="shared" si="4"/>
        <v>0</v>
      </c>
      <c r="AD9" s="30">
        <v>0</v>
      </c>
      <c r="AE9" s="30">
        <v>1</v>
      </c>
      <c r="AF9" s="35" t="e">
        <f t="shared" si="5"/>
        <v>#DIV/0!</v>
      </c>
      <c r="AG9" s="30">
        <v>0</v>
      </c>
      <c r="AH9" s="30">
        <v>0</v>
      </c>
      <c r="AI9" s="35" t="e">
        <f t="shared" si="6"/>
        <v>#DIV/0!</v>
      </c>
      <c r="AJ9" s="30">
        <v>0</v>
      </c>
      <c r="AK9" s="30">
        <v>0</v>
      </c>
      <c r="AL9" s="35" t="e">
        <f t="shared" si="7"/>
        <v>#DIV/0!</v>
      </c>
      <c r="AM9" s="30">
        <v>0</v>
      </c>
      <c r="AN9" s="30">
        <v>0</v>
      </c>
      <c r="AO9" s="35" t="e">
        <f t="shared" si="8"/>
        <v>#DIV/0!</v>
      </c>
      <c r="AP9" s="30">
        <v>0</v>
      </c>
      <c r="AQ9" s="30">
        <v>0</v>
      </c>
      <c r="AR9" s="35" t="e">
        <f t="shared" si="9"/>
        <v>#DIV/0!</v>
      </c>
      <c r="AS9" s="30">
        <v>0</v>
      </c>
      <c r="AT9" s="30">
        <v>0</v>
      </c>
      <c r="AU9" s="35" t="e">
        <f t="shared" si="10"/>
        <v>#DIV/0!</v>
      </c>
      <c r="AV9" s="117">
        <f t="shared" si="14"/>
        <v>1</v>
      </c>
      <c r="AW9" s="117">
        <f t="shared" si="18"/>
        <v>1</v>
      </c>
      <c r="AX9" s="137">
        <f t="shared" si="19"/>
        <v>1</v>
      </c>
      <c r="AY9" s="138">
        <f t="shared" si="17"/>
        <v>1.4925373134328358E-2</v>
      </c>
      <c r="AZ9" s="59" t="s">
        <v>133</v>
      </c>
      <c r="BA9" s="60" t="s">
        <v>134</v>
      </c>
      <c r="BB9" s="58" t="s">
        <v>748</v>
      </c>
      <c r="BC9" s="262" t="s">
        <v>745</v>
      </c>
      <c r="BD9" s="259">
        <v>0</v>
      </c>
      <c r="BE9" s="260">
        <v>0</v>
      </c>
      <c r="BF9" s="68" t="s">
        <v>135</v>
      </c>
      <c r="BG9" s="60" t="s">
        <v>98</v>
      </c>
      <c r="BH9" s="263" t="s">
        <v>758</v>
      </c>
      <c r="BI9" s="262" t="s">
        <v>759</v>
      </c>
      <c r="BJ9" s="270">
        <v>0</v>
      </c>
      <c r="BK9" s="268">
        <v>0</v>
      </c>
      <c r="BL9" s="54"/>
      <c r="BM9" s="98" t="s">
        <v>136</v>
      </c>
      <c r="BN9" s="263" t="s">
        <v>781</v>
      </c>
      <c r="BO9" s="262" t="s">
        <v>990</v>
      </c>
      <c r="BP9" s="264">
        <v>1</v>
      </c>
      <c r="BQ9" s="268">
        <v>1.408450704225352E-2</v>
      </c>
      <c r="BR9" s="254" t="s">
        <v>100</v>
      </c>
      <c r="BS9" s="278" t="s">
        <v>137</v>
      </c>
      <c r="BT9" s="58" t="s">
        <v>795</v>
      </c>
      <c r="BU9" s="262" t="s">
        <v>990</v>
      </c>
      <c r="BV9" s="259">
        <f t="shared" si="11"/>
        <v>1</v>
      </c>
      <c r="BW9" s="268">
        <f t="shared" si="12"/>
        <v>1.4925373134328358E-2</v>
      </c>
    </row>
    <row r="10" spans="2:75" ht="279.75" customHeight="1" x14ac:dyDescent="0.25">
      <c r="B10" s="385"/>
      <c r="C10" s="69" t="s">
        <v>138</v>
      </c>
      <c r="D10" s="27" t="s">
        <v>139</v>
      </c>
      <c r="E10" s="28" t="s">
        <v>140</v>
      </c>
      <c r="F10" s="28" t="s">
        <v>92</v>
      </c>
      <c r="G10" s="28" t="s">
        <v>93</v>
      </c>
      <c r="H10" s="28" t="s">
        <v>141</v>
      </c>
      <c r="I10" s="34">
        <v>45778</v>
      </c>
      <c r="J10" s="34" t="s">
        <v>142</v>
      </c>
      <c r="K10" s="193">
        <f>PTEP!$G$10/PTEP!$D$10</f>
        <v>1.4925373134328358E-2</v>
      </c>
      <c r="L10" s="182">
        <v>0</v>
      </c>
      <c r="M10" s="16">
        <v>0</v>
      </c>
      <c r="N10" s="56" t="e">
        <f t="shared" si="13"/>
        <v>#DIV/0!</v>
      </c>
      <c r="O10" s="16">
        <v>0</v>
      </c>
      <c r="P10" s="16">
        <v>0</v>
      </c>
      <c r="Q10" s="56" t="e">
        <f t="shared" si="0"/>
        <v>#DIV/0!</v>
      </c>
      <c r="R10" s="16">
        <v>0</v>
      </c>
      <c r="S10" s="16">
        <v>0</v>
      </c>
      <c r="T10" s="56" t="e">
        <f t="shared" si="1"/>
        <v>#DIV/0!</v>
      </c>
      <c r="U10" s="30">
        <v>0</v>
      </c>
      <c r="V10" s="30">
        <v>0</v>
      </c>
      <c r="W10" s="35" t="e">
        <f t="shared" ref="W10" si="20">+V10/U10</f>
        <v>#DIV/0!</v>
      </c>
      <c r="X10" s="30">
        <v>0</v>
      </c>
      <c r="Y10" s="30">
        <v>0</v>
      </c>
      <c r="Z10" s="35" t="e">
        <f t="shared" ref="Z10" si="21">+Y10/X10</f>
        <v>#DIV/0!</v>
      </c>
      <c r="AA10" s="30">
        <v>0</v>
      </c>
      <c r="AB10" s="30">
        <v>0</v>
      </c>
      <c r="AC10" s="35" t="e">
        <f t="shared" si="4"/>
        <v>#DIV/0!</v>
      </c>
      <c r="AD10" s="30">
        <v>0</v>
      </c>
      <c r="AE10" s="30">
        <v>0</v>
      </c>
      <c r="AF10" s="35" t="e">
        <f t="shared" ref="AF10" si="22">+AE10/AD10</f>
        <v>#DIV/0!</v>
      </c>
      <c r="AG10" s="30">
        <v>0</v>
      </c>
      <c r="AH10" s="30">
        <v>0</v>
      </c>
      <c r="AI10" s="35" t="e">
        <f t="shared" ref="AI10" si="23">+AH10/AG10</f>
        <v>#DIV/0!</v>
      </c>
      <c r="AJ10" s="30">
        <v>0</v>
      </c>
      <c r="AK10" s="30">
        <v>0</v>
      </c>
      <c r="AL10" s="35" t="e">
        <f t="shared" ref="AL10" si="24">+AK10/AJ10</f>
        <v>#DIV/0!</v>
      </c>
      <c r="AM10" s="30">
        <v>0</v>
      </c>
      <c r="AN10" s="30">
        <v>0</v>
      </c>
      <c r="AO10" s="35" t="e">
        <f t="shared" ref="AO10" si="25">+AN10/AM10</f>
        <v>#DIV/0!</v>
      </c>
      <c r="AP10" s="30">
        <v>1</v>
      </c>
      <c r="AQ10" s="30">
        <v>0</v>
      </c>
      <c r="AR10" s="35">
        <f t="shared" ref="AR10" si="26">+AQ10/AP10</f>
        <v>0</v>
      </c>
      <c r="AS10" s="30">
        <v>0</v>
      </c>
      <c r="AT10" s="30">
        <v>1</v>
      </c>
      <c r="AU10" s="35" t="e">
        <f t="shared" si="10"/>
        <v>#DIV/0!</v>
      </c>
      <c r="AV10" s="117">
        <f t="shared" si="14"/>
        <v>1</v>
      </c>
      <c r="AW10" s="117">
        <f t="shared" si="18"/>
        <v>1</v>
      </c>
      <c r="AX10" s="137">
        <f t="shared" si="19"/>
        <v>1</v>
      </c>
      <c r="AY10" s="138">
        <f t="shared" si="17"/>
        <v>1.4925373134328358E-2</v>
      </c>
      <c r="AZ10" s="58" t="s">
        <v>143</v>
      </c>
      <c r="BA10" s="18" t="s">
        <v>144</v>
      </c>
      <c r="BB10" s="58" t="s">
        <v>749</v>
      </c>
      <c r="BC10" s="258" t="s">
        <v>743</v>
      </c>
      <c r="BD10" s="259">
        <v>0</v>
      </c>
      <c r="BE10" s="260">
        <v>0</v>
      </c>
      <c r="BF10" s="59" t="s">
        <v>145</v>
      </c>
      <c r="BG10" s="63" t="s">
        <v>146</v>
      </c>
      <c r="BH10" s="58" t="s">
        <v>760</v>
      </c>
      <c r="BI10" s="63" t="s">
        <v>743</v>
      </c>
      <c r="BJ10" s="63">
        <v>0</v>
      </c>
      <c r="BK10" s="63">
        <v>0</v>
      </c>
      <c r="BL10" s="17" t="s">
        <v>991</v>
      </c>
      <c r="BM10" s="63" t="s">
        <v>147</v>
      </c>
      <c r="BN10" s="263" t="s">
        <v>783</v>
      </c>
      <c r="BO10" s="258" t="s">
        <v>743</v>
      </c>
      <c r="BP10" s="270">
        <v>0</v>
      </c>
      <c r="BQ10" s="268">
        <v>0</v>
      </c>
      <c r="BR10" s="58" t="s">
        <v>148</v>
      </c>
      <c r="BS10" s="278" t="s">
        <v>149</v>
      </c>
      <c r="BT10" s="58" t="s">
        <v>803</v>
      </c>
      <c r="BU10" s="262" t="s">
        <v>990</v>
      </c>
      <c r="BV10" s="259">
        <f t="shared" si="11"/>
        <v>1</v>
      </c>
      <c r="BW10" s="268">
        <f t="shared" si="12"/>
        <v>1.4925373134328358E-2</v>
      </c>
    </row>
    <row r="11" spans="2:75" ht="110.4" x14ac:dyDescent="0.25">
      <c r="B11" s="385"/>
      <c r="C11" s="69" t="s">
        <v>150</v>
      </c>
      <c r="D11" s="27" t="s">
        <v>992</v>
      </c>
      <c r="E11" s="28" t="s">
        <v>151</v>
      </c>
      <c r="F11" s="28" t="s">
        <v>92</v>
      </c>
      <c r="G11" s="28" t="s">
        <v>93</v>
      </c>
      <c r="H11" s="28" t="s">
        <v>152</v>
      </c>
      <c r="I11" s="34">
        <v>45809</v>
      </c>
      <c r="J11" s="34">
        <v>46022</v>
      </c>
      <c r="K11" s="192">
        <f>PTEP!$G$10/PTEP!$D$10</f>
        <v>1.4925373134328358E-2</v>
      </c>
      <c r="L11" s="182">
        <v>0</v>
      </c>
      <c r="M11" s="16">
        <v>0</v>
      </c>
      <c r="N11" s="55" t="e">
        <f t="shared" si="13"/>
        <v>#DIV/0!</v>
      </c>
      <c r="O11" s="16">
        <v>0</v>
      </c>
      <c r="P11" s="16">
        <v>0</v>
      </c>
      <c r="Q11" s="55" t="e">
        <f t="shared" si="0"/>
        <v>#DIV/0!</v>
      </c>
      <c r="R11" s="16">
        <v>0</v>
      </c>
      <c r="S11" s="16">
        <v>0</v>
      </c>
      <c r="T11" s="55" t="e">
        <f t="shared" si="1"/>
        <v>#DIV/0!</v>
      </c>
      <c r="U11" s="30">
        <v>0</v>
      </c>
      <c r="V11" s="30">
        <v>0</v>
      </c>
      <c r="W11" s="31" t="e">
        <f t="shared" si="2"/>
        <v>#DIV/0!</v>
      </c>
      <c r="X11" s="30">
        <v>0</v>
      </c>
      <c r="Y11" s="30">
        <v>0</v>
      </c>
      <c r="Z11" s="31" t="e">
        <f t="shared" si="3"/>
        <v>#DIV/0!</v>
      </c>
      <c r="AA11" s="30">
        <v>0</v>
      </c>
      <c r="AB11" s="30">
        <v>0</v>
      </c>
      <c r="AC11" s="31" t="e">
        <f t="shared" si="4"/>
        <v>#DIV/0!</v>
      </c>
      <c r="AD11" s="30">
        <v>0</v>
      </c>
      <c r="AE11" s="30">
        <v>1</v>
      </c>
      <c r="AF11" s="31" t="e">
        <f t="shared" si="5"/>
        <v>#DIV/0!</v>
      </c>
      <c r="AG11" s="30">
        <v>0</v>
      </c>
      <c r="AH11" s="30">
        <v>0</v>
      </c>
      <c r="AI11" s="31" t="e">
        <f t="shared" si="6"/>
        <v>#DIV/0!</v>
      </c>
      <c r="AJ11" s="30">
        <v>1</v>
      </c>
      <c r="AK11" s="30">
        <v>0</v>
      </c>
      <c r="AL11" s="31">
        <f t="shared" si="7"/>
        <v>0</v>
      </c>
      <c r="AM11" s="30">
        <v>0</v>
      </c>
      <c r="AN11" s="30">
        <v>0</v>
      </c>
      <c r="AO11" s="31" t="e">
        <f t="shared" si="8"/>
        <v>#DIV/0!</v>
      </c>
      <c r="AP11" s="30">
        <v>0</v>
      </c>
      <c r="AQ11" s="30">
        <v>0</v>
      </c>
      <c r="AR11" s="31" t="e">
        <f t="shared" si="9"/>
        <v>#DIV/0!</v>
      </c>
      <c r="AS11" s="30">
        <v>0</v>
      </c>
      <c r="AT11" s="30">
        <v>0</v>
      </c>
      <c r="AU11" s="31" t="e">
        <f t="shared" si="10"/>
        <v>#DIV/0!</v>
      </c>
      <c r="AV11" s="117">
        <f t="shared" si="14"/>
        <v>1</v>
      </c>
      <c r="AW11" s="117">
        <f t="shared" si="18"/>
        <v>1</v>
      </c>
      <c r="AX11" s="133">
        <f t="shared" si="19"/>
        <v>1</v>
      </c>
      <c r="AY11" s="121">
        <f t="shared" si="17"/>
        <v>1.4925373134328358E-2</v>
      </c>
      <c r="AZ11" s="58" t="s">
        <v>153</v>
      </c>
      <c r="BA11" s="18" t="s">
        <v>154</v>
      </c>
      <c r="BB11" s="58" t="s">
        <v>750</v>
      </c>
      <c r="BC11" s="258" t="s">
        <v>743</v>
      </c>
      <c r="BD11" s="259">
        <v>0</v>
      </c>
      <c r="BE11" s="260">
        <v>0</v>
      </c>
      <c r="BF11" s="59" t="s">
        <v>145</v>
      </c>
      <c r="BG11" s="63" t="s">
        <v>155</v>
      </c>
      <c r="BH11" s="263" t="s">
        <v>761</v>
      </c>
      <c r="BI11" s="258" t="s">
        <v>743</v>
      </c>
      <c r="BJ11" s="269">
        <v>0</v>
      </c>
      <c r="BK11" s="268">
        <v>0</v>
      </c>
      <c r="BL11" s="17" t="s">
        <v>993</v>
      </c>
      <c r="BM11" s="63" t="s">
        <v>156</v>
      </c>
      <c r="BN11" s="263" t="s">
        <v>784</v>
      </c>
      <c r="BO11" s="261" t="s">
        <v>741</v>
      </c>
      <c r="BP11" s="264">
        <v>1</v>
      </c>
      <c r="BQ11" s="268">
        <v>1.408450704225352E-2</v>
      </c>
      <c r="BR11" s="254" t="s">
        <v>100</v>
      </c>
      <c r="BS11" s="278" t="s">
        <v>157</v>
      </c>
      <c r="BT11" s="58" t="s">
        <v>796</v>
      </c>
      <c r="BU11" s="266" t="s">
        <v>797</v>
      </c>
      <c r="BV11" s="259">
        <f t="shared" si="11"/>
        <v>1</v>
      </c>
      <c r="BW11" s="268">
        <f t="shared" si="12"/>
        <v>1.4925373134328358E-2</v>
      </c>
    </row>
    <row r="12" spans="2:75" ht="74.25" customHeight="1" x14ac:dyDescent="0.25">
      <c r="B12" s="385" t="s">
        <v>158</v>
      </c>
      <c r="C12" s="69" t="s">
        <v>159</v>
      </c>
      <c r="D12" s="36" t="s">
        <v>160</v>
      </c>
      <c r="E12" s="37" t="s">
        <v>161</v>
      </c>
      <c r="F12" s="37" t="s">
        <v>92</v>
      </c>
      <c r="G12" s="37" t="s">
        <v>93</v>
      </c>
      <c r="H12" s="37" t="s">
        <v>162</v>
      </c>
      <c r="I12" s="38">
        <v>45809</v>
      </c>
      <c r="J12" s="38">
        <v>46022</v>
      </c>
      <c r="K12" s="192">
        <f>PTEP!$G$10/PTEP!$D$10</f>
        <v>1.4925373134328358E-2</v>
      </c>
      <c r="L12" s="182">
        <v>0</v>
      </c>
      <c r="M12" s="16">
        <v>0</v>
      </c>
      <c r="N12" s="55" t="e">
        <f t="shared" si="13"/>
        <v>#DIV/0!</v>
      </c>
      <c r="O12" s="16">
        <v>0</v>
      </c>
      <c r="P12" s="16">
        <v>0</v>
      </c>
      <c r="Q12" s="55" t="e">
        <f t="shared" si="0"/>
        <v>#DIV/0!</v>
      </c>
      <c r="R12" s="16">
        <v>0</v>
      </c>
      <c r="S12" s="16">
        <v>0</v>
      </c>
      <c r="T12" s="55" t="e">
        <f t="shared" si="1"/>
        <v>#DIV/0!</v>
      </c>
      <c r="U12" s="30">
        <v>0</v>
      </c>
      <c r="V12" s="30">
        <v>0</v>
      </c>
      <c r="W12" s="31" t="e">
        <f t="shared" si="2"/>
        <v>#DIV/0!</v>
      </c>
      <c r="X12" s="30">
        <v>0</v>
      </c>
      <c r="Y12" s="30">
        <v>0</v>
      </c>
      <c r="Z12" s="31" t="e">
        <f t="shared" si="3"/>
        <v>#DIV/0!</v>
      </c>
      <c r="AA12" s="30">
        <v>0</v>
      </c>
      <c r="AB12" s="30">
        <v>0</v>
      </c>
      <c r="AC12" s="31" t="e">
        <f t="shared" si="4"/>
        <v>#DIV/0!</v>
      </c>
      <c r="AD12" s="30">
        <v>0</v>
      </c>
      <c r="AE12" s="30">
        <v>0</v>
      </c>
      <c r="AF12" s="31" t="e">
        <f t="shared" si="5"/>
        <v>#DIV/0!</v>
      </c>
      <c r="AG12" s="30">
        <v>0</v>
      </c>
      <c r="AH12" s="30">
        <v>0</v>
      </c>
      <c r="AI12" s="31" t="e">
        <f t="shared" si="6"/>
        <v>#DIV/0!</v>
      </c>
      <c r="AJ12" s="30">
        <v>1</v>
      </c>
      <c r="AK12" s="30">
        <v>1</v>
      </c>
      <c r="AL12" s="31">
        <f t="shared" si="7"/>
        <v>1</v>
      </c>
      <c r="AM12" s="30">
        <v>0</v>
      </c>
      <c r="AN12" s="30">
        <v>0</v>
      </c>
      <c r="AO12" s="31" t="e">
        <f t="shared" si="8"/>
        <v>#DIV/0!</v>
      </c>
      <c r="AP12" s="30">
        <v>0</v>
      </c>
      <c r="AQ12" s="30">
        <v>0</v>
      </c>
      <c r="AR12" s="31" t="e">
        <f t="shared" si="9"/>
        <v>#DIV/0!</v>
      </c>
      <c r="AS12" s="30">
        <v>0</v>
      </c>
      <c r="AT12" s="30">
        <v>0</v>
      </c>
      <c r="AU12" s="31" t="e">
        <f t="shared" si="10"/>
        <v>#DIV/0!</v>
      </c>
      <c r="AV12" s="117">
        <f t="shared" si="14"/>
        <v>1</v>
      </c>
      <c r="AW12" s="117">
        <f t="shared" si="18"/>
        <v>1</v>
      </c>
      <c r="AX12" s="133">
        <f t="shared" si="19"/>
        <v>1</v>
      </c>
      <c r="AY12" s="121">
        <f t="shared" si="17"/>
        <v>1.4925373134328358E-2</v>
      </c>
      <c r="AZ12" s="58" t="s">
        <v>163</v>
      </c>
      <c r="BA12" s="18" t="s">
        <v>154</v>
      </c>
      <c r="BB12" s="58" t="s">
        <v>750</v>
      </c>
      <c r="BC12" s="258" t="s">
        <v>743</v>
      </c>
      <c r="BD12" s="259">
        <v>0</v>
      </c>
      <c r="BE12" s="260">
        <v>0</v>
      </c>
      <c r="BF12" s="58" t="s">
        <v>164</v>
      </c>
      <c r="BG12" s="63" t="s">
        <v>165</v>
      </c>
      <c r="BH12" s="58" t="s">
        <v>761</v>
      </c>
      <c r="BI12" s="258" t="s">
        <v>743</v>
      </c>
      <c r="BJ12" s="271">
        <v>0</v>
      </c>
      <c r="BK12" s="268">
        <v>0</v>
      </c>
      <c r="BL12" s="17" t="s">
        <v>166</v>
      </c>
      <c r="BM12" s="60" t="s">
        <v>167</v>
      </c>
      <c r="BN12" s="263" t="s">
        <v>994</v>
      </c>
      <c r="BO12" s="261" t="s">
        <v>741</v>
      </c>
      <c r="BP12" s="264">
        <v>1</v>
      </c>
      <c r="BQ12" s="268">
        <v>1.408450704225352E-2</v>
      </c>
      <c r="BR12" s="254" t="s">
        <v>100</v>
      </c>
      <c r="BS12" s="278" t="s">
        <v>157</v>
      </c>
      <c r="BT12" s="58" t="s">
        <v>796</v>
      </c>
      <c r="BU12" s="266" t="s">
        <v>797</v>
      </c>
      <c r="BV12" s="259">
        <f t="shared" si="11"/>
        <v>1</v>
      </c>
      <c r="BW12" s="268">
        <f t="shared" si="12"/>
        <v>1.4925373134328358E-2</v>
      </c>
    </row>
    <row r="13" spans="2:75" ht="409.5" customHeight="1" x14ac:dyDescent="0.25">
      <c r="B13" s="385"/>
      <c r="C13" s="69" t="s">
        <v>168</v>
      </c>
      <c r="D13" s="27" t="s">
        <v>169</v>
      </c>
      <c r="E13" s="28" t="s">
        <v>170</v>
      </c>
      <c r="F13" s="28" t="s">
        <v>171</v>
      </c>
      <c r="G13" s="28" t="s">
        <v>93</v>
      </c>
      <c r="H13" s="28" t="s">
        <v>995</v>
      </c>
      <c r="I13" s="34">
        <v>45659</v>
      </c>
      <c r="J13" s="34">
        <v>46022</v>
      </c>
      <c r="K13" s="192">
        <f>PTEP!$G$10/PTEP!$D$10</f>
        <v>1.4925373134328358E-2</v>
      </c>
      <c r="L13" s="16">
        <v>1</v>
      </c>
      <c r="M13" s="16">
        <v>1</v>
      </c>
      <c r="N13" s="96">
        <f t="shared" si="13"/>
        <v>1</v>
      </c>
      <c r="O13" s="16">
        <v>1</v>
      </c>
      <c r="P13" s="16">
        <v>1</v>
      </c>
      <c r="Q13" s="96">
        <f t="shared" si="0"/>
        <v>1</v>
      </c>
      <c r="R13" s="16">
        <v>1</v>
      </c>
      <c r="S13" s="16">
        <v>1</v>
      </c>
      <c r="T13" s="55">
        <f t="shared" si="1"/>
        <v>1</v>
      </c>
      <c r="U13" s="30">
        <v>1</v>
      </c>
      <c r="V13" s="30">
        <v>1</v>
      </c>
      <c r="W13" s="256">
        <f t="shared" si="2"/>
        <v>1</v>
      </c>
      <c r="X13" s="30">
        <v>1</v>
      </c>
      <c r="Y13" s="30">
        <v>1</v>
      </c>
      <c r="Z13" s="256">
        <f t="shared" si="3"/>
        <v>1</v>
      </c>
      <c r="AA13" s="30">
        <v>1</v>
      </c>
      <c r="AB13" s="30">
        <v>1</v>
      </c>
      <c r="AC13" s="256">
        <f t="shared" si="4"/>
        <v>1</v>
      </c>
      <c r="AD13" s="30">
        <v>1</v>
      </c>
      <c r="AE13" s="30">
        <v>1</v>
      </c>
      <c r="AF13" s="31">
        <f>+AE13/AD13</f>
        <v>1</v>
      </c>
      <c r="AG13" s="30">
        <v>1</v>
      </c>
      <c r="AH13" s="30">
        <v>1</v>
      </c>
      <c r="AI13" s="31">
        <f t="shared" si="6"/>
        <v>1</v>
      </c>
      <c r="AJ13" s="30">
        <v>1</v>
      </c>
      <c r="AK13" s="30">
        <v>1</v>
      </c>
      <c r="AL13" s="31">
        <f t="shared" si="7"/>
        <v>1</v>
      </c>
      <c r="AM13" s="30">
        <v>0</v>
      </c>
      <c r="AN13" s="30">
        <v>0</v>
      </c>
      <c r="AO13" s="31" t="e">
        <f t="shared" si="8"/>
        <v>#DIV/0!</v>
      </c>
      <c r="AP13" s="332">
        <v>32</v>
      </c>
      <c r="AQ13" s="30">
        <v>0</v>
      </c>
      <c r="AR13" s="31">
        <f t="shared" si="9"/>
        <v>0</v>
      </c>
      <c r="AS13" s="30">
        <v>0</v>
      </c>
      <c r="AT13" s="248">
        <v>32</v>
      </c>
      <c r="AU13" s="31" t="e">
        <f t="shared" si="10"/>
        <v>#DIV/0!</v>
      </c>
      <c r="AV13" s="117">
        <f t="shared" si="14"/>
        <v>41</v>
      </c>
      <c r="AW13" s="117">
        <f t="shared" si="18"/>
        <v>41</v>
      </c>
      <c r="AX13" s="133">
        <f t="shared" si="19"/>
        <v>1</v>
      </c>
      <c r="AY13" s="121">
        <f t="shared" si="17"/>
        <v>1.4925373134328358E-2</v>
      </c>
      <c r="AZ13" s="61" t="s">
        <v>172</v>
      </c>
      <c r="BA13" s="60" t="s">
        <v>173</v>
      </c>
      <c r="BB13" s="58" t="s">
        <v>740</v>
      </c>
      <c r="BC13" s="258" t="s">
        <v>741</v>
      </c>
      <c r="BD13" s="259">
        <v>0.375</v>
      </c>
      <c r="BE13" s="260">
        <v>5.2816901408450703E-3</v>
      </c>
      <c r="BF13" s="61" t="s">
        <v>174</v>
      </c>
      <c r="BG13" s="60" t="s">
        <v>175</v>
      </c>
      <c r="BH13" s="58" t="s">
        <v>762</v>
      </c>
      <c r="BI13" s="258" t="s">
        <v>741</v>
      </c>
      <c r="BJ13" s="271">
        <v>0.6</v>
      </c>
      <c r="BK13" s="268">
        <v>8.4507042253521118E-3</v>
      </c>
      <c r="BL13" s="17" t="s">
        <v>176</v>
      </c>
      <c r="BM13" s="60" t="s">
        <v>167</v>
      </c>
      <c r="BN13" s="58" t="s">
        <v>785</v>
      </c>
      <c r="BO13" s="261" t="s">
        <v>741</v>
      </c>
      <c r="BP13" s="269">
        <v>0.9</v>
      </c>
      <c r="BQ13" s="268">
        <v>1.2676056338028168E-2</v>
      </c>
      <c r="BR13" s="70" t="s">
        <v>996</v>
      </c>
      <c r="BS13" s="278" t="s">
        <v>177</v>
      </c>
      <c r="BT13" s="39" t="s">
        <v>997</v>
      </c>
      <c r="BU13" s="261" t="s">
        <v>741</v>
      </c>
      <c r="BV13" s="259">
        <f t="shared" si="11"/>
        <v>1</v>
      </c>
      <c r="BW13" s="268">
        <f t="shared" si="12"/>
        <v>1.4925373134328358E-2</v>
      </c>
    </row>
    <row r="14" spans="2:75" ht="152.1" customHeight="1" x14ac:dyDescent="0.25">
      <c r="B14" s="178" t="s">
        <v>178</v>
      </c>
      <c r="C14" s="69" t="s">
        <v>179</v>
      </c>
      <c r="D14" s="27" t="s">
        <v>180</v>
      </c>
      <c r="E14" s="28" t="s">
        <v>998</v>
      </c>
      <c r="F14" s="28" t="s">
        <v>92</v>
      </c>
      <c r="G14" s="28" t="s">
        <v>93</v>
      </c>
      <c r="H14" s="28" t="s">
        <v>999</v>
      </c>
      <c r="I14" s="34">
        <v>45689</v>
      </c>
      <c r="J14" s="34" t="s">
        <v>142</v>
      </c>
      <c r="K14" s="193">
        <f>PTEP!$G$10/PTEP!$D$10</f>
        <v>1.4925373134328358E-2</v>
      </c>
      <c r="L14" s="182">
        <v>0</v>
      </c>
      <c r="M14" s="16">
        <v>0</v>
      </c>
      <c r="N14" s="56" t="e">
        <f t="shared" si="13"/>
        <v>#DIV/0!</v>
      </c>
      <c r="O14" s="16">
        <v>0</v>
      </c>
      <c r="P14" s="16">
        <v>0</v>
      </c>
      <c r="Q14" s="56" t="e">
        <f t="shared" si="0"/>
        <v>#DIV/0!</v>
      </c>
      <c r="R14" s="16">
        <v>0</v>
      </c>
      <c r="S14" s="16">
        <v>0</v>
      </c>
      <c r="T14" s="56" t="e">
        <f t="shared" si="1"/>
        <v>#DIV/0!</v>
      </c>
      <c r="U14" s="30">
        <v>0</v>
      </c>
      <c r="V14" s="30">
        <v>0</v>
      </c>
      <c r="W14" s="35" t="e">
        <f t="shared" si="2"/>
        <v>#DIV/0!</v>
      </c>
      <c r="X14" s="30">
        <v>0</v>
      </c>
      <c r="Y14" s="30">
        <v>0</v>
      </c>
      <c r="Z14" s="35" t="e">
        <f t="shared" si="3"/>
        <v>#DIV/0!</v>
      </c>
      <c r="AA14" s="30">
        <v>0</v>
      </c>
      <c r="AB14" s="30">
        <v>0</v>
      </c>
      <c r="AC14" s="35" t="e">
        <f t="shared" si="4"/>
        <v>#DIV/0!</v>
      </c>
      <c r="AD14" s="30">
        <v>1</v>
      </c>
      <c r="AE14" s="30">
        <v>0</v>
      </c>
      <c r="AF14" s="35">
        <f t="shared" si="5"/>
        <v>0</v>
      </c>
      <c r="AG14" s="30">
        <v>0</v>
      </c>
      <c r="AH14" s="30">
        <v>0</v>
      </c>
      <c r="AI14" s="35" t="e">
        <f t="shared" si="6"/>
        <v>#DIV/0!</v>
      </c>
      <c r="AJ14" s="30">
        <v>0</v>
      </c>
      <c r="AK14" s="30">
        <v>0</v>
      </c>
      <c r="AL14" s="35" t="e">
        <f t="shared" si="7"/>
        <v>#DIV/0!</v>
      </c>
      <c r="AM14" s="30">
        <v>0</v>
      </c>
      <c r="AN14" s="30">
        <v>0</v>
      </c>
      <c r="AO14" s="35" t="e">
        <f t="shared" si="8"/>
        <v>#DIV/0!</v>
      </c>
      <c r="AP14" s="30">
        <v>0</v>
      </c>
      <c r="AQ14" s="30">
        <v>0</v>
      </c>
      <c r="AR14" s="35" t="e">
        <f t="shared" si="9"/>
        <v>#DIV/0!</v>
      </c>
      <c r="AS14" s="30">
        <v>0</v>
      </c>
      <c r="AT14" s="30">
        <v>1</v>
      </c>
      <c r="AU14" s="35" t="e">
        <f t="shared" si="10"/>
        <v>#DIV/0!</v>
      </c>
      <c r="AV14" s="117">
        <f>L14+O14+R14+U14+X14+AA14+AD14+AG14+AJ14+AM14+AP14+AS14</f>
        <v>1</v>
      </c>
      <c r="AW14" s="117">
        <f t="shared" si="18"/>
        <v>1</v>
      </c>
      <c r="AX14" s="137">
        <f t="shared" si="19"/>
        <v>1</v>
      </c>
      <c r="AY14" s="138">
        <f t="shared" si="17"/>
        <v>1.4925373134328358E-2</v>
      </c>
      <c r="AZ14" s="59" t="s">
        <v>181</v>
      </c>
      <c r="BA14" s="60" t="s">
        <v>134</v>
      </c>
      <c r="BB14" s="58" t="s">
        <v>742</v>
      </c>
      <c r="BC14" s="258" t="s">
        <v>743</v>
      </c>
      <c r="BD14" s="259">
        <v>0</v>
      </c>
      <c r="BE14" s="260">
        <v>0</v>
      </c>
      <c r="BF14" s="59" t="s">
        <v>145</v>
      </c>
      <c r="BG14" s="63" t="s">
        <v>182</v>
      </c>
      <c r="BH14" s="58" t="s">
        <v>763</v>
      </c>
      <c r="BI14" s="261" t="s">
        <v>743</v>
      </c>
      <c r="BJ14" s="259">
        <v>0</v>
      </c>
      <c r="BK14" s="268">
        <v>0</v>
      </c>
      <c r="BL14" s="32"/>
      <c r="BM14" s="93" t="s">
        <v>183</v>
      </c>
      <c r="BN14" s="276" t="s">
        <v>1000</v>
      </c>
      <c r="BO14" s="262" t="s">
        <v>759</v>
      </c>
      <c r="BP14" s="270">
        <v>0</v>
      </c>
      <c r="BQ14" s="268">
        <v>0</v>
      </c>
      <c r="BR14" s="253" t="s">
        <v>184</v>
      </c>
      <c r="BS14" s="278" t="s">
        <v>185</v>
      </c>
      <c r="BT14" s="58" t="s">
        <v>970</v>
      </c>
      <c r="BU14" s="262" t="s">
        <v>990</v>
      </c>
      <c r="BV14" s="259">
        <f t="shared" si="11"/>
        <v>1</v>
      </c>
      <c r="BW14" s="268">
        <f t="shared" si="12"/>
        <v>1.4925373134328358E-2</v>
      </c>
    </row>
    <row r="15" spans="2:75" ht="166.5" customHeight="1" x14ac:dyDescent="0.25">
      <c r="B15" s="385" t="s">
        <v>186</v>
      </c>
      <c r="C15" s="69" t="s">
        <v>187</v>
      </c>
      <c r="D15" s="27" t="s">
        <v>1001</v>
      </c>
      <c r="E15" s="39" t="s">
        <v>1002</v>
      </c>
      <c r="F15" s="39" t="s">
        <v>384</v>
      </c>
      <c r="G15" s="39" t="s">
        <v>188</v>
      </c>
      <c r="H15" s="39" t="s">
        <v>1003</v>
      </c>
      <c r="I15" s="40">
        <v>45691</v>
      </c>
      <c r="J15" s="40">
        <v>45716</v>
      </c>
      <c r="K15" s="192">
        <f>PTEP!$G$10/PTEP!$D$10</f>
        <v>1.4925373134328358E-2</v>
      </c>
      <c r="L15" s="182">
        <v>0</v>
      </c>
      <c r="M15" s="16">
        <v>0</v>
      </c>
      <c r="N15" s="55" t="e">
        <f t="shared" si="13"/>
        <v>#DIV/0!</v>
      </c>
      <c r="O15" s="16">
        <v>0</v>
      </c>
      <c r="P15" s="16">
        <v>0</v>
      </c>
      <c r="Q15" s="55" t="e">
        <f t="shared" si="0"/>
        <v>#DIV/0!</v>
      </c>
      <c r="R15" s="16">
        <v>1</v>
      </c>
      <c r="S15" s="16">
        <v>1</v>
      </c>
      <c r="T15" s="55">
        <f t="shared" si="1"/>
        <v>1</v>
      </c>
      <c r="U15" s="30">
        <v>0</v>
      </c>
      <c r="V15" s="30">
        <v>0</v>
      </c>
      <c r="W15" s="31" t="e">
        <f t="shared" si="2"/>
        <v>#DIV/0!</v>
      </c>
      <c r="X15" s="30">
        <v>0</v>
      </c>
      <c r="Y15" s="30">
        <v>0</v>
      </c>
      <c r="Z15" s="31" t="e">
        <f t="shared" si="3"/>
        <v>#DIV/0!</v>
      </c>
      <c r="AA15" s="30">
        <v>0</v>
      </c>
      <c r="AB15" s="30">
        <v>0</v>
      </c>
      <c r="AC15" s="31" t="e">
        <f t="shared" si="4"/>
        <v>#DIV/0!</v>
      </c>
      <c r="AD15" s="30">
        <v>0</v>
      </c>
      <c r="AE15" s="30">
        <v>0</v>
      </c>
      <c r="AF15" s="31" t="e">
        <f t="shared" si="5"/>
        <v>#DIV/0!</v>
      </c>
      <c r="AG15" s="30">
        <v>0</v>
      </c>
      <c r="AH15" s="30">
        <v>0</v>
      </c>
      <c r="AI15" s="31" t="e">
        <f t="shared" si="6"/>
        <v>#DIV/0!</v>
      </c>
      <c r="AJ15" s="30">
        <v>0</v>
      </c>
      <c r="AK15" s="30">
        <v>0</v>
      </c>
      <c r="AL15" s="31" t="e">
        <f t="shared" si="7"/>
        <v>#DIV/0!</v>
      </c>
      <c r="AM15" s="30">
        <v>0</v>
      </c>
      <c r="AN15" s="30">
        <v>0</v>
      </c>
      <c r="AO15" s="31" t="e">
        <f t="shared" si="8"/>
        <v>#DIV/0!</v>
      </c>
      <c r="AP15" s="30">
        <v>0</v>
      </c>
      <c r="AQ15" s="30">
        <v>0</v>
      </c>
      <c r="AR15" s="31" t="e">
        <f t="shared" si="9"/>
        <v>#DIV/0!</v>
      </c>
      <c r="AS15" s="30">
        <v>0</v>
      </c>
      <c r="AT15" s="30">
        <v>0</v>
      </c>
      <c r="AU15" s="31" t="e">
        <f t="shared" si="10"/>
        <v>#DIV/0!</v>
      </c>
      <c r="AV15" s="117">
        <f t="shared" si="14"/>
        <v>1</v>
      </c>
      <c r="AW15" s="117">
        <f t="shared" si="18"/>
        <v>1</v>
      </c>
      <c r="AX15" s="133">
        <f t="shared" si="19"/>
        <v>1</v>
      </c>
      <c r="AY15" s="121">
        <f t="shared" si="17"/>
        <v>1.4925373134328358E-2</v>
      </c>
      <c r="AZ15" s="58" t="s">
        <v>189</v>
      </c>
      <c r="BA15" s="60" t="s">
        <v>190</v>
      </c>
      <c r="BB15" s="58" t="s">
        <v>1004</v>
      </c>
      <c r="BC15" s="261" t="s">
        <v>741</v>
      </c>
      <c r="BD15" s="259">
        <v>1</v>
      </c>
      <c r="BE15" s="260">
        <v>1.408450704225352E-2</v>
      </c>
      <c r="BF15" s="59" t="s">
        <v>191</v>
      </c>
      <c r="BG15" s="63" t="s">
        <v>192</v>
      </c>
      <c r="BH15" s="58" t="s">
        <v>764</v>
      </c>
      <c r="BI15" s="258" t="s">
        <v>765</v>
      </c>
      <c r="BJ15" s="271">
        <v>1</v>
      </c>
      <c r="BK15" s="268">
        <v>1.408450704225352E-2</v>
      </c>
      <c r="BL15" s="32"/>
      <c r="BM15" s="63" t="s">
        <v>99</v>
      </c>
      <c r="BN15" s="58" t="s">
        <v>786</v>
      </c>
      <c r="BO15" s="266" t="s">
        <v>765</v>
      </c>
      <c r="BP15" s="264">
        <v>1</v>
      </c>
      <c r="BQ15" s="268">
        <v>1.408450704225352E-2</v>
      </c>
      <c r="BR15" s="254" t="s">
        <v>100</v>
      </c>
      <c r="BS15" s="278" t="s">
        <v>193</v>
      </c>
      <c r="BT15" s="58" t="s">
        <v>798</v>
      </c>
      <c r="BU15" s="266" t="s">
        <v>765</v>
      </c>
      <c r="BV15" s="259">
        <f t="shared" si="11"/>
        <v>1</v>
      </c>
      <c r="BW15" s="268">
        <f t="shared" si="12"/>
        <v>1.4925373134328358E-2</v>
      </c>
    </row>
    <row r="16" spans="2:75" ht="184.5" customHeight="1" x14ac:dyDescent="0.25">
      <c r="B16" s="385"/>
      <c r="C16" s="69" t="s">
        <v>194</v>
      </c>
      <c r="D16" s="27" t="s">
        <v>195</v>
      </c>
      <c r="E16" s="39" t="s">
        <v>196</v>
      </c>
      <c r="F16" s="39" t="s">
        <v>384</v>
      </c>
      <c r="G16" s="39" t="s">
        <v>188</v>
      </c>
      <c r="H16" s="39" t="s">
        <v>197</v>
      </c>
      <c r="I16" s="40">
        <v>45689</v>
      </c>
      <c r="J16" s="40" t="s">
        <v>198</v>
      </c>
      <c r="K16" s="193">
        <f>PTEP!$G$10/PTEP!$D$10</f>
        <v>1.4925373134328358E-2</v>
      </c>
      <c r="L16" s="182">
        <v>0</v>
      </c>
      <c r="M16" s="16">
        <v>0</v>
      </c>
      <c r="N16" s="56" t="e">
        <f t="shared" si="13"/>
        <v>#DIV/0!</v>
      </c>
      <c r="O16" s="16">
        <v>0</v>
      </c>
      <c r="P16" s="16">
        <v>0</v>
      </c>
      <c r="Q16" s="56" t="e">
        <f t="shared" si="0"/>
        <v>#DIV/0!</v>
      </c>
      <c r="R16" s="16">
        <v>0</v>
      </c>
      <c r="S16" s="16">
        <v>0</v>
      </c>
      <c r="T16" s="56" t="e">
        <f t="shared" si="1"/>
        <v>#DIV/0!</v>
      </c>
      <c r="U16" s="30">
        <v>0</v>
      </c>
      <c r="V16" s="30">
        <v>0</v>
      </c>
      <c r="W16" s="35" t="e">
        <f t="shared" si="2"/>
        <v>#DIV/0!</v>
      </c>
      <c r="X16" s="30">
        <v>0</v>
      </c>
      <c r="Y16" s="30">
        <v>0</v>
      </c>
      <c r="Z16" s="35" t="e">
        <f t="shared" si="3"/>
        <v>#DIV/0!</v>
      </c>
      <c r="AA16" s="30">
        <v>0</v>
      </c>
      <c r="AB16" s="30">
        <v>0</v>
      </c>
      <c r="AC16" s="35" t="e">
        <f t="shared" si="4"/>
        <v>#DIV/0!</v>
      </c>
      <c r="AD16" s="30">
        <v>1</v>
      </c>
      <c r="AE16" s="30">
        <v>1</v>
      </c>
      <c r="AF16" s="35">
        <f t="shared" si="5"/>
        <v>1</v>
      </c>
      <c r="AG16" s="30">
        <v>0</v>
      </c>
      <c r="AH16" s="30">
        <v>0</v>
      </c>
      <c r="AI16" s="35" t="e">
        <f t="shared" si="6"/>
        <v>#DIV/0!</v>
      </c>
      <c r="AJ16" s="30">
        <v>0</v>
      </c>
      <c r="AK16" s="30">
        <v>0</v>
      </c>
      <c r="AL16" s="35" t="e">
        <f t="shared" si="7"/>
        <v>#DIV/0!</v>
      </c>
      <c r="AM16" s="30">
        <v>0</v>
      </c>
      <c r="AN16" s="30">
        <v>0</v>
      </c>
      <c r="AO16" s="35" t="e">
        <f t="shared" si="8"/>
        <v>#DIV/0!</v>
      </c>
      <c r="AP16" s="30">
        <v>0</v>
      </c>
      <c r="AQ16" s="30">
        <v>0</v>
      </c>
      <c r="AR16" s="35" t="e">
        <f t="shared" si="9"/>
        <v>#DIV/0!</v>
      </c>
      <c r="AS16" s="30">
        <v>0</v>
      </c>
      <c r="AT16" s="30">
        <v>0</v>
      </c>
      <c r="AU16" s="35" t="e">
        <f t="shared" si="10"/>
        <v>#DIV/0!</v>
      </c>
      <c r="AV16" s="117">
        <v>1</v>
      </c>
      <c r="AW16" s="117">
        <f t="shared" si="18"/>
        <v>1</v>
      </c>
      <c r="AX16" s="137">
        <f t="shared" si="19"/>
        <v>1</v>
      </c>
      <c r="AY16" s="138">
        <f t="shared" si="17"/>
        <v>1.4925373134328358E-2</v>
      </c>
      <c r="AZ16" s="58" t="s">
        <v>199</v>
      </c>
      <c r="BA16" s="60" t="s">
        <v>200</v>
      </c>
      <c r="BB16" s="58" t="s">
        <v>744</v>
      </c>
      <c r="BC16" s="262" t="s">
        <v>745</v>
      </c>
      <c r="BD16" s="259">
        <v>0</v>
      </c>
      <c r="BE16" s="260">
        <v>0</v>
      </c>
      <c r="BF16" s="58" t="s">
        <v>201</v>
      </c>
      <c r="BG16" s="60" t="s">
        <v>175</v>
      </c>
      <c r="BH16" s="58" t="s">
        <v>766</v>
      </c>
      <c r="BI16" s="266" t="s">
        <v>743</v>
      </c>
      <c r="BJ16" s="259">
        <v>0</v>
      </c>
      <c r="BK16" s="268">
        <v>0</v>
      </c>
      <c r="BL16" s="32"/>
      <c r="BM16" s="63" t="s">
        <v>1005</v>
      </c>
      <c r="BN16" s="263" t="s">
        <v>787</v>
      </c>
      <c r="BO16" s="261" t="s">
        <v>741</v>
      </c>
      <c r="BP16" s="264">
        <v>1</v>
      </c>
      <c r="BQ16" s="268">
        <v>1.408450704225352E-2</v>
      </c>
      <c r="BR16" s="254" t="s">
        <v>100</v>
      </c>
      <c r="BS16" s="278" t="s">
        <v>157</v>
      </c>
      <c r="BT16" s="58" t="s">
        <v>796</v>
      </c>
      <c r="BU16" s="266" t="s">
        <v>797</v>
      </c>
      <c r="BV16" s="259">
        <f t="shared" si="11"/>
        <v>1</v>
      </c>
      <c r="BW16" s="268">
        <f t="shared" si="12"/>
        <v>1.4925373134328358E-2</v>
      </c>
    </row>
    <row r="17" spans="2:75" ht="69.75" customHeight="1" x14ac:dyDescent="0.25">
      <c r="B17" s="385"/>
      <c r="C17" s="69" t="s">
        <v>202</v>
      </c>
      <c r="D17" s="41" t="s">
        <v>203</v>
      </c>
      <c r="E17" s="39" t="s">
        <v>204</v>
      </c>
      <c r="F17" s="39" t="s">
        <v>384</v>
      </c>
      <c r="G17" s="39" t="s">
        <v>188</v>
      </c>
      <c r="H17" s="39" t="s">
        <v>205</v>
      </c>
      <c r="I17" s="40">
        <v>45717</v>
      </c>
      <c r="J17" s="40">
        <v>45747</v>
      </c>
      <c r="K17" s="192">
        <f>PTEP!$G$10/PTEP!$D$10</f>
        <v>1.4925373134328358E-2</v>
      </c>
      <c r="L17" s="182">
        <v>0</v>
      </c>
      <c r="M17" s="16">
        <v>0</v>
      </c>
      <c r="N17" s="55" t="e">
        <f t="shared" si="13"/>
        <v>#DIV/0!</v>
      </c>
      <c r="O17" s="16">
        <v>0</v>
      </c>
      <c r="P17" s="16">
        <v>0</v>
      </c>
      <c r="Q17" s="55" t="e">
        <f t="shared" si="0"/>
        <v>#DIV/0!</v>
      </c>
      <c r="R17" s="16">
        <v>2</v>
      </c>
      <c r="S17" s="16">
        <v>2</v>
      </c>
      <c r="T17" s="55">
        <f t="shared" si="1"/>
        <v>1</v>
      </c>
      <c r="U17" s="30">
        <v>0</v>
      </c>
      <c r="V17" s="30">
        <v>0</v>
      </c>
      <c r="W17" s="31" t="e">
        <f t="shared" si="2"/>
        <v>#DIV/0!</v>
      </c>
      <c r="X17" s="30">
        <v>0</v>
      </c>
      <c r="Y17" s="30">
        <v>0</v>
      </c>
      <c r="Z17" s="31" t="e">
        <f t="shared" si="3"/>
        <v>#DIV/0!</v>
      </c>
      <c r="AA17" s="30">
        <v>0</v>
      </c>
      <c r="AB17" s="30">
        <v>0</v>
      </c>
      <c r="AC17" s="31" t="e">
        <f t="shared" si="4"/>
        <v>#DIV/0!</v>
      </c>
      <c r="AD17" s="30">
        <v>0</v>
      </c>
      <c r="AE17" s="30">
        <v>0</v>
      </c>
      <c r="AF17" s="31" t="e">
        <f t="shared" si="5"/>
        <v>#DIV/0!</v>
      </c>
      <c r="AG17" s="30">
        <v>0</v>
      </c>
      <c r="AH17" s="30">
        <v>0</v>
      </c>
      <c r="AI17" s="31" t="e">
        <f t="shared" si="6"/>
        <v>#DIV/0!</v>
      </c>
      <c r="AJ17" s="30">
        <v>0</v>
      </c>
      <c r="AK17" s="30">
        <v>0</v>
      </c>
      <c r="AL17" s="31" t="e">
        <f t="shared" si="7"/>
        <v>#DIV/0!</v>
      </c>
      <c r="AM17" s="30">
        <v>0</v>
      </c>
      <c r="AN17" s="30">
        <v>0</v>
      </c>
      <c r="AO17" s="31" t="e">
        <f t="shared" si="8"/>
        <v>#DIV/0!</v>
      </c>
      <c r="AP17" s="30">
        <v>0</v>
      </c>
      <c r="AQ17" s="30">
        <v>0</v>
      </c>
      <c r="AR17" s="31" t="e">
        <f t="shared" si="9"/>
        <v>#DIV/0!</v>
      </c>
      <c r="AS17" s="30">
        <v>0</v>
      </c>
      <c r="AT17" s="30">
        <v>0</v>
      </c>
      <c r="AU17" s="31" t="e">
        <f t="shared" si="10"/>
        <v>#DIV/0!</v>
      </c>
      <c r="AV17" s="117">
        <f t="shared" si="14"/>
        <v>2</v>
      </c>
      <c r="AW17" s="117">
        <f t="shared" si="18"/>
        <v>2</v>
      </c>
      <c r="AX17" s="133">
        <f t="shared" si="19"/>
        <v>1</v>
      </c>
      <c r="AY17" s="121">
        <f t="shared" si="17"/>
        <v>1.4925373134328358E-2</v>
      </c>
      <c r="AZ17" s="59" t="s">
        <v>206</v>
      </c>
      <c r="BA17" s="60" t="s">
        <v>173</v>
      </c>
      <c r="BB17" s="58" t="s">
        <v>751</v>
      </c>
      <c r="BC17" s="261" t="s">
        <v>741</v>
      </c>
      <c r="BD17" s="259">
        <v>1</v>
      </c>
      <c r="BE17" s="260">
        <v>1.408450704225352E-2</v>
      </c>
      <c r="BF17" s="59" t="s">
        <v>191</v>
      </c>
      <c r="BG17" s="63" t="s">
        <v>192</v>
      </c>
      <c r="BH17" s="58" t="s">
        <v>764</v>
      </c>
      <c r="BI17" s="266" t="s">
        <v>765</v>
      </c>
      <c r="BJ17" s="259">
        <v>1</v>
      </c>
      <c r="BK17" s="260">
        <v>1.408450704225352E-2</v>
      </c>
      <c r="BL17" s="32"/>
      <c r="BM17" s="63" t="s">
        <v>99</v>
      </c>
      <c r="BN17" s="58" t="s">
        <v>788</v>
      </c>
      <c r="BO17" s="266" t="s">
        <v>765</v>
      </c>
      <c r="BP17" s="264">
        <v>1</v>
      </c>
      <c r="BQ17" s="268">
        <v>1.408450704225352E-2</v>
      </c>
      <c r="BR17" s="254" t="s">
        <v>100</v>
      </c>
      <c r="BS17" s="278" t="s">
        <v>193</v>
      </c>
      <c r="BT17" s="58" t="s">
        <v>798</v>
      </c>
      <c r="BU17" s="266" t="s">
        <v>765</v>
      </c>
      <c r="BV17" s="259">
        <f t="shared" si="11"/>
        <v>1</v>
      </c>
      <c r="BW17" s="268">
        <f t="shared" si="12"/>
        <v>1.4925373134328358E-2</v>
      </c>
    </row>
    <row r="18" spans="2:75" ht="193.2" x14ac:dyDescent="0.25">
      <c r="B18" s="385"/>
      <c r="C18" s="69" t="s">
        <v>207</v>
      </c>
      <c r="D18" s="41" t="s">
        <v>208</v>
      </c>
      <c r="E18" s="39" t="s">
        <v>209</v>
      </c>
      <c r="F18" s="39" t="s">
        <v>384</v>
      </c>
      <c r="G18" s="39" t="s">
        <v>188</v>
      </c>
      <c r="H18" s="39" t="s">
        <v>210</v>
      </c>
      <c r="I18" s="40">
        <v>45778</v>
      </c>
      <c r="J18" s="40">
        <v>45808</v>
      </c>
      <c r="K18" s="192">
        <f>PTEP!$G$10/PTEP!$D$10</f>
        <v>1.4925373134328358E-2</v>
      </c>
      <c r="L18" s="182">
        <v>0</v>
      </c>
      <c r="M18" s="16">
        <v>0</v>
      </c>
      <c r="N18" s="55" t="e">
        <f t="shared" si="13"/>
        <v>#DIV/0!</v>
      </c>
      <c r="O18" s="16">
        <v>0</v>
      </c>
      <c r="P18" s="16">
        <v>0</v>
      </c>
      <c r="Q18" s="55" t="e">
        <f t="shared" si="0"/>
        <v>#DIV/0!</v>
      </c>
      <c r="R18" s="16">
        <v>0</v>
      </c>
      <c r="S18" s="16">
        <v>0</v>
      </c>
      <c r="T18" s="55" t="e">
        <f t="shared" si="1"/>
        <v>#DIV/0!</v>
      </c>
      <c r="U18" s="30">
        <v>0</v>
      </c>
      <c r="V18" s="30">
        <v>0</v>
      </c>
      <c r="W18" s="31" t="e">
        <f t="shared" si="2"/>
        <v>#DIV/0!</v>
      </c>
      <c r="X18" s="97">
        <v>1</v>
      </c>
      <c r="Y18" s="97">
        <v>0</v>
      </c>
      <c r="Z18" s="35">
        <f t="shared" si="3"/>
        <v>0</v>
      </c>
      <c r="AA18" s="30">
        <v>0</v>
      </c>
      <c r="AB18" s="30">
        <v>0</v>
      </c>
      <c r="AC18" s="31" t="e">
        <f t="shared" si="4"/>
        <v>#DIV/0!</v>
      </c>
      <c r="AD18" s="30">
        <v>0</v>
      </c>
      <c r="AE18" s="30">
        <v>0</v>
      </c>
      <c r="AF18" s="31" t="e">
        <f t="shared" si="5"/>
        <v>#DIV/0!</v>
      </c>
      <c r="AG18" s="30">
        <v>0</v>
      </c>
      <c r="AH18" s="30">
        <v>0</v>
      </c>
      <c r="AI18" s="31" t="e">
        <f t="shared" si="6"/>
        <v>#DIV/0!</v>
      </c>
      <c r="AJ18" s="30">
        <v>0</v>
      </c>
      <c r="AK18" s="30">
        <v>1</v>
      </c>
      <c r="AL18" s="31" t="e">
        <f t="shared" si="7"/>
        <v>#DIV/0!</v>
      </c>
      <c r="AM18" s="30">
        <v>0</v>
      </c>
      <c r="AN18" s="30">
        <v>0</v>
      </c>
      <c r="AO18" s="35" t="e">
        <f t="shared" ref="AO18" si="27">+AN18/AM18</f>
        <v>#DIV/0!</v>
      </c>
      <c r="AP18" s="30">
        <v>0</v>
      </c>
      <c r="AQ18" s="30">
        <v>0</v>
      </c>
      <c r="AR18" s="35" t="e">
        <f t="shared" ref="AR18" si="28">+AQ18/AP18</f>
        <v>#DIV/0!</v>
      </c>
      <c r="AS18" s="30">
        <v>0</v>
      </c>
      <c r="AT18" s="30">
        <v>0</v>
      </c>
      <c r="AU18" s="35" t="e">
        <f t="shared" ref="AU18" si="29">+AT18/AS18</f>
        <v>#DIV/0!</v>
      </c>
      <c r="AV18" s="117">
        <f t="shared" si="14"/>
        <v>1</v>
      </c>
      <c r="AW18" s="117">
        <f t="shared" si="18"/>
        <v>1</v>
      </c>
      <c r="AX18" s="133">
        <f t="shared" si="19"/>
        <v>1</v>
      </c>
      <c r="AY18" s="121">
        <f t="shared" si="17"/>
        <v>1.4925373134328358E-2</v>
      </c>
      <c r="AZ18" s="58" t="s">
        <v>211</v>
      </c>
      <c r="BA18" s="18" t="s">
        <v>212</v>
      </c>
      <c r="BB18" s="58" t="s">
        <v>770</v>
      </c>
      <c r="BC18" s="258" t="s">
        <v>743</v>
      </c>
      <c r="BD18" s="259">
        <v>0</v>
      </c>
      <c r="BE18" s="260">
        <v>0</v>
      </c>
      <c r="BF18" s="58" t="s">
        <v>213</v>
      </c>
      <c r="BG18" s="58" t="s">
        <v>1006</v>
      </c>
      <c r="BH18" s="58" t="s">
        <v>767</v>
      </c>
      <c r="BI18" s="273" t="s">
        <v>759</v>
      </c>
      <c r="BJ18" s="274">
        <v>0</v>
      </c>
      <c r="BK18" s="268">
        <v>0</v>
      </c>
      <c r="BL18" s="58" t="s">
        <v>1007</v>
      </c>
      <c r="BM18" s="63" t="s">
        <v>214</v>
      </c>
      <c r="BN18" s="276" t="s">
        <v>789</v>
      </c>
      <c r="BO18" s="273" t="s">
        <v>759</v>
      </c>
      <c r="BP18" s="270">
        <v>0</v>
      </c>
      <c r="BQ18" s="268">
        <v>0</v>
      </c>
      <c r="BR18" s="58" t="s">
        <v>215</v>
      </c>
      <c r="BS18" s="278" t="s">
        <v>216</v>
      </c>
      <c r="BT18" s="63" t="s">
        <v>804</v>
      </c>
      <c r="BU18" s="261" t="s">
        <v>741</v>
      </c>
      <c r="BV18" s="264">
        <f t="shared" si="11"/>
        <v>1</v>
      </c>
      <c r="BW18" s="268">
        <f t="shared" si="12"/>
        <v>1.4925373134328358E-2</v>
      </c>
    </row>
    <row r="19" spans="2:75" ht="153.9" customHeight="1" x14ac:dyDescent="0.25">
      <c r="B19" s="385"/>
      <c r="C19" s="69" t="s">
        <v>217</v>
      </c>
      <c r="D19" s="41" t="s">
        <v>218</v>
      </c>
      <c r="E19" s="39" t="s">
        <v>219</v>
      </c>
      <c r="F19" s="39" t="s">
        <v>384</v>
      </c>
      <c r="G19" s="39" t="s">
        <v>188</v>
      </c>
      <c r="H19" s="39" t="s">
        <v>220</v>
      </c>
      <c r="I19" s="40">
        <v>45809</v>
      </c>
      <c r="J19" s="40">
        <v>45838</v>
      </c>
      <c r="K19" s="192">
        <f>PTEP!$G$10/PTEP!$D$10</f>
        <v>1.4925373134328358E-2</v>
      </c>
      <c r="L19" s="182">
        <v>0</v>
      </c>
      <c r="M19" s="16">
        <v>0</v>
      </c>
      <c r="N19" s="55" t="e">
        <f t="shared" si="13"/>
        <v>#DIV/0!</v>
      </c>
      <c r="O19" s="16">
        <v>0</v>
      </c>
      <c r="P19" s="16">
        <v>0</v>
      </c>
      <c r="Q19" s="55" t="e">
        <f t="shared" si="0"/>
        <v>#DIV/0!</v>
      </c>
      <c r="R19" s="16">
        <v>0</v>
      </c>
      <c r="S19" s="16">
        <v>0</v>
      </c>
      <c r="T19" s="55" t="e">
        <f t="shared" si="1"/>
        <v>#DIV/0!</v>
      </c>
      <c r="U19" s="30">
        <v>0</v>
      </c>
      <c r="V19" s="30">
        <v>0</v>
      </c>
      <c r="W19" s="31" t="e">
        <f t="shared" si="2"/>
        <v>#DIV/0!</v>
      </c>
      <c r="X19" s="30">
        <v>0</v>
      </c>
      <c r="Y19" s="30">
        <v>0</v>
      </c>
      <c r="Z19" s="31" t="e">
        <f t="shared" si="3"/>
        <v>#DIV/0!</v>
      </c>
      <c r="AA19" s="30">
        <v>1</v>
      </c>
      <c r="AB19" s="97">
        <v>0</v>
      </c>
      <c r="AC19" s="31">
        <f t="shared" si="4"/>
        <v>0</v>
      </c>
      <c r="AD19" s="30">
        <v>0</v>
      </c>
      <c r="AE19" s="30">
        <v>0</v>
      </c>
      <c r="AF19" s="31" t="e">
        <f t="shared" si="5"/>
        <v>#DIV/0!</v>
      </c>
      <c r="AG19" s="30">
        <v>0</v>
      </c>
      <c r="AH19" s="30">
        <v>0</v>
      </c>
      <c r="AI19" s="31" t="e">
        <f t="shared" si="6"/>
        <v>#DIV/0!</v>
      </c>
      <c r="AJ19" s="30">
        <v>0</v>
      </c>
      <c r="AK19" s="30">
        <v>0</v>
      </c>
      <c r="AL19" s="31" t="e">
        <f t="shared" si="7"/>
        <v>#DIV/0!</v>
      </c>
      <c r="AM19" s="30">
        <v>0</v>
      </c>
      <c r="AN19" s="257">
        <v>1</v>
      </c>
      <c r="AO19" s="35" t="e">
        <f t="shared" ref="AO19" si="30">+AN19/AM19</f>
        <v>#DIV/0!</v>
      </c>
      <c r="AP19" s="30">
        <v>0</v>
      </c>
      <c r="AQ19" s="30">
        <v>0</v>
      </c>
      <c r="AR19" s="35" t="e">
        <f t="shared" ref="AR19" si="31">+AQ19/AP19</f>
        <v>#DIV/0!</v>
      </c>
      <c r="AS19" s="30">
        <v>0</v>
      </c>
      <c r="AT19" s="30">
        <v>0</v>
      </c>
      <c r="AU19" s="31" t="e">
        <f t="shared" si="10"/>
        <v>#DIV/0!</v>
      </c>
      <c r="AV19" s="117">
        <f t="shared" si="14"/>
        <v>1</v>
      </c>
      <c r="AW19" s="117">
        <f t="shared" si="18"/>
        <v>1</v>
      </c>
      <c r="AX19" s="133">
        <f t="shared" si="19"/>
        <v>1</v>
      </c>
      <c r="AY19" s="121">
        <f t="shared" si="17"/>
        <v>1.4925373134328358E-2</v>
      </c>
      <c r="AZ19" s="58" t="s">
        <v>221</v>
      </c>
      <c r="BA19" s="60" t="s">
        <v>173</v>
      </c>
      <c r="BB19" s="58" t="s">
        <v>771</v>
      </c>
      <c r="BC19" s="258" t="s">
        <v>743</v>
      </c>
      <c r="BD19" s="259">
        <v>0</v>
      </c>
      <c r="BE19" s="260">
        <v>0</v>
      </c>
      <c r="BF19" s="58" t="s">
        <v>222</v>
      </c>
      <c r="BG19" s="59" t="s">
        <v>1008</v>
      </c>
      <c r="BH19" s="58" t="s">
        <v>768</v>
      </c>
      <c r="BI19" s="273" t="s">
        <v>759</v>
      </c>
      <c r="BJ19" s="274">
        <v>0</v>
      </c>
      <c r="BK19" s="268">
        <v>0</v>
      </c>
      <c r="BL19" s="58" t="s">
        <v>223</v>
      </c>
      <c r="BM19" s="93" t="s">
        <v>224</v>
      </c>
      <c r="BN19" s="277" t="s">
        <v>790</v>
      </c>
      <c r="BO19" s="273" t="s">
        <v>759</v>
      </c>
      <c r="BP19" s="270">
        <v>0</v>
      </c>
      <c r="BQ19" s="268">
        <v>0</v>
      </c>
      <c r="BR19" s="58" t="s">
        <v>1009</v>
      </c>
      <c r="BS19" s="278" t="s">
        <v>225</v>
      </c>
      <c r="BT19" s="63" t="s">
        <v>804</v>
      </c>
      <c r="BU19" s="261" t="s">
        <v>741</v>
      </c>
      <c r="BV19" s="264">
        <f t="shared" si="11"/>
        <v>1</v>
      </c>
      <c r="BW19" s="268">
        <f t="shared" si="12"/>
        <v>1.4925373134328358E-2</v>
      </c>
    </row>
    <row r="20" spans="2:75" ht="246" customHeight="1" thickBot="1" x14ac:dyDescent="0.3">
      <c r="B20" s="386"/>
      <c r="C20" s="195" t="s">
        <v>226</v>
      </c>
      <c r="D20" s="196" t="s">
        <v>227</v>
      </c>
      <c r="E20" s="197" t="s">
        <v>228</v>
      </c>
      <c r="F20" s="197" t="s">
        <v>121</v>
      </c>
      <c r="G20" s="197" t="s">
        <v>188</v>
      </c>
      <c r="H20" s="197" t="s">
        <v>229</v>
      </c>
      <c r="I20" s="198" t="s">
        <v>230</v>
      </c>
      <c r="J20" s="198" t="s">
        <v>231</v>
      </c>
      <c r="K20" s="199">
        <f>PTEP!$G$10/PTEP!$D$10</f>
        <v>1.4925373134328358E-2</v>
      </c>
      <c r="L20" s="183">
        <v>0</v>
      </c>
      <c r="M20" s="166">
        <v>0</v>
      </c>
      <c r="N20" s="184" t="e">
        <f t="shared" si="13"/>
        <v>#DIV/0!</v>
      </c>
      <c r="O20" s="166">
        <v>0</v>
      </c>
      <c r="P20" s="166">
        <v>0</v>
      </c>
      <c r="Q20" s="184" t="e">
        <f t="shared" si="0"/>
        <v>#DIV/0!</v>
      </c>
      <c r="R20" s="166">
        <v>0</v>
      </c>
      <c r="S20" s="166">
        <v>0</v>
      </c>
      <c r="T20" s="184" t="e">
        <f t="shared" si="1"/>
        <v>#DIV/0!</v>
      </c>
      <c r="U20" s="167">
        <v>0</v>
      </c>
      <c r="V20" s="167">
        <v>0</v>
      </c>
      <c r="W20" s="185" t="e">
        <f t="shared" si="2"/>
        <v>#DIV/0!</v>
      </c>
      <c r="X20" s="167">
        <v>0</v>
      </c>
      <c r="Y20" s="167">
        <v>0</v>
      </c>
      <c r="Z20" s="185" t="e">
        <f t="shared" si="3"/>
        <v>#DIV/0!</v>
      </c>
      <c r="AA20" s="167">
        <v>0</v>
      </c>
      <c r="AB20" s="167">
        <v>0</v>
      </c>
      <c r="AC20" s="185" t="e">
        <f t="shared" si="4"/>
        <v>#DIV/0!</v>
      </c>
      <c r="AD20" s="167">
        <v>0</v>
      </c>
      <c r="AE20" s="167">
        <v>0</v>
      </c>
      <c r="AF20" s="185" t="e">
        <f t="shared" si="5"/>
        <v>#DIV/0!</v>
      </c>
      <c r="AG20" s="167">
        <v>0</v>
      </c>
      <c r="AH20" s="167">
        <v>0</v>
      </c>
      <c r="AI20" s="185" t="e">
        <f t="shared" si="6"/>
        <v>#DIV/0!</v>
      </c>
      <c r="AJ20" s="167">
        <v>0</v>
      </c>
      <c r="AK20" s="167">
        <v>0</v>
      </c>
      <c r="AL20" s="185" t="e">
        <f t="shared" si="7"/>
        <v>#DIV/0!</v>
      </c>
      <c r="AM20" s="167">
        <v>1</v>
      </c>
      <c r="AN20" s="167">
        <v>1</v>
      </c>
      <c r="AO20" s="185">
        <f t="shared" si="8"/>
        <v>1</v>
      </c>
      <c r="AP20" s="167">
        <v>0</v>
      </c>
      <c r="AQ20" s="167">
        <v>0</v>
      </c>
      <c r="AR20" s="185" t="e">
        <f t="shared" si="9"/>
        <v>#DIV/0!</v>
      </c>
      <c r="AS20" s="167">
        <v>0</v>
      </c>
      <c r="AT20" s="167">
        <v>0</v>
      </c>
      <c r="AU20" s="185" t="e">
        <f t="shared" si="10"/>
        <v>#DIV/0!</v>
      </c>
      <c r="AV20" s="123">
        <f t="shared" si="14"/>
        <v>1</v>
      </c>
      <c r="AW20" s="123">
        <f t="shared" si="18"/>
        <v>1</v>
      </c>
      <c r="AX20" s="186">
        <f t="shared" si="19"/>
        <v>1</v>
      </c>
      <c r="AY20" s="168">
        <f t="shared" si="17"/>
        <v>1.4925373134328358E-2</v>
      </c>
      <c r="AZ20" s="187" t="s">
        <v>232</v>
      </c>
      <c r="BA20" s="170" t="s">
        <v>233</v>
      </c>
      <c r="BB20" s="58" t="s">
        <v>772</v>
      </c>
      <c r="BC20" s="258" t="s">
        <v>743</v>
      </c>
      <c r="BD20" s="259">
        <v>0</v>
      </c>
      <c r="BE20" s="260">
        <v>0</v>
      </c>
      <c r="BF20" s="187" t="s">
        <v>232</v>
      </c>
      <c r="BG20" s="170" t="s">
        <v>233</v>
      </c>
      <c r="BH20" s="58" t="s">
        <v>769</v>
      </c>
      <c r="BI20" s="258" t="s">
        <v>743</v>
      </c>
      <c r="BJ20" s="271">
        <v>0</v>
      </c>
      <c r="BK20" s="268">
        <v>0</v>
      </c>
      <c r="BL20" s="188"/>
      <c r="BM20" s="189" t="s">
        <v>234</v>
      </c>
      <c r="BN20" s="58" t="s">
        <v>791</v>
      </c>
      <c r="BO20" s="258" t="s">
        <v>743</v>
      </c>
      <c r="BP20" s="270">
        <v>0</v>
      </c>
      <c r="BQ20" s="268">
        <v>0</v>
      </c>
      <c r="BR20" s="250" t="s">
        <v>235</v>
      </c>
      <c r="BS20" s="278" t="s">
        <v>236</v>
      </c>
      <c r="BT20" s="58" t="s">
        <v>805</v>
      </c>
      <c r="BU20" s="261" t="s">
        <v>741</v>
      </c>
      <c r="BV20" s="264">
        <f t="shared" si="11"/>
        <v>1</v>
      </c>
      <c r="BW20" s="268">
        <f t="shared" si="12"/>
        <v>1.4925373134328358E-2</v>
      </c>
    </row>
    <row r="21" spans="2:75" x14ac:dyDescent="0.25">
      <c r="D21" s="80" t="s">
        <v>237</v>
      </c>
      <c r="V21" s="22" t="e">
        <f>#REF!+#REF!+#REF!+#REF!+#REF!+#REF!+#REF!+#REF!+#REF!+#REF!+#REF!+#REF!</f>
        <v>#REF!</v>
      </c>
      <c r="W21" s="22" t="e">
        <f>#REF!+#REF!+#REF!+#REF!+#REF!+#REF!+#REF!+#REF!+#REF!+#REF!+#REF!+#REF!</f>
        <v>#REF!</v>
      </c>
    </row>
    <row r="22" spans="2:75" ht="19.5" customHeight="1" x14ac:dyDescent="0.25">
      <c r="D22" s="81" t="s">
        <v>238</v>
      </c>
    </row>
    <row r="23" spans="2:75" ht="19.5" customHeight="1" x14ac:dyDescent="0.25">
      <c r="D23" s="81" t="s">
        <v>239</v>
      </c>
    </row>
    <row r="24" spans="2:75" ht="29.25" customHeight="1" x14ac:dyDescent="0.25">
      <c r="D24" s="81" t="s">
        <v>240</v>
      </c>
    </row>
  </sheetData>
  <autoFilter ref="BT3:BW24" xr:uid="{00000000-0001-0000-0200-000000000000}"/>
  <mergeCells count="48">
    <mergeCell ref="BO3:BO4"/>
    <mergeCell ref="BP3:BP4"/>
    <mergeCell ref="BQ3:BQ4"/>
    <mergeCell ref="BT2:BW2"/>
    <mergeCell ref="BT3:BT4"/>
    <mergeCell ref="BU3:BU4"/>
    <mergeCell ref="BV3:BV4"/>
    <mergeCell ref="BW3:BW4"/>
    <mergeCell ref="BR3:BS3"/>
    <mergeCell ref="BR2:BS2"/>
    <mergeCell ref="BN2:BQ2"/>
    <mergeCell ref="BN3:BN4"/>
    <mergeCell ref="AM2:AO3"/>
    <mergeCell ref="B12:B13"/>
    <mergeCell ref="B9:B11"/>
    <mergeCell ref="AZ2:BA2"/>
    <mergeCell ref="BF2:BG2"/>
    <mergeCell ref="BL2:BM2"/>
    <mergeCell ref="BB2:BE2"/>
    <mergeCell ref="BB3:BB4"/>
    <mergeCell ref="BC3:BC4"/>
    <mergeCell ref="BI3:BI4"/>
    <mergeCell ref="BJ3:BJ4"/>
    <mergeCell ref="BK3:BK4"/>
    <mergeCell ref="C1:I1"/>
    <mergeCell ref="X2:Z3"/>
    <mergeCell ref="B3:K3"/>
    <mergeCell ref="B5:B8"/>
    <mergeCell ref="O2:Q3"/>
    <mergeCell ref="R2:T3"/>
    <mergeCell ref="U2:W3"/>
    <mergeCell ref="L2:N3"/>
    <mergeCell ref="B15:B20"/>
    <mergeCell ref="AZ3:BA3"/>
    <mergeCell ref="BF3:BG3"/>
    <mergeCell ref="BL3:BM3"/>
    <mergeCell ref="AP2:AR3"/>
    <mergeCell ref="AS2:AU3"/>
    <mergeCell ref="AV2:AW3"/>
    <mergeCell ref="AX2:AY2"/>
    <mergeCell ref="AA2:AC3"/>
    <mergeCell ref="AD2:AF3"/>
    <mergeCell ref="AG2:AI3"/>
    <mergeCell ref="AJ2:AL3"/>
    <mergeCell ref="BD3:BD4"/>
    <mergeCell ref="BE3:BE4"/>
    <mergeCell ref="BH2:BK2"/>
    <mergeCell ref="BH3:BH4"/>
  </mergeCells>
  <conditionalFormatting sqref="L5:M20">
    <cfRule type="cellIs" dxfId="217" priority="13" operator="between">
      <formula>1</formula>
      <formula>5</formula>
    </cfRule>
  </conditionalFormatting>
  <conditionalFormatting sqref="M5:M20">
    <cfRule type="cellIs" dxfId="216" priority="12" operator="between">
      <formula>1</formula>
      <formula>5</formula>
    </cfRule>
  </conditionalFormatting>
  <conditionalFormatting sqref="O5:P20">
    <cfRule type="cellIs" dxfId="215" priority="11" operator="between">
      <formula>1</formula>
      <formula>5</formula>
    </cfRule>
  </conditionalFormatting>
  <conditionalFormatting sqref="P5:P20">
    <cfRule type="cellIs" dxfId="214" priority="10" operator="between">
      <formula>1</formula>
      <formula>5</formula>
    </cfRule>
  </conditionalFormatting>
  <conditionalFormatting sqref="R5:S20">
    <cfRule type="cellIs" dxfId="213" priority="20" operator="between">
      <formula>1</formula>
      <formula>5</formula>
    </cfRule>
  </conditionalFormatting>
  <conditionalFormatting sqref="S5:S20">
    <cfRule type="cellIs" dxfId="212" priority="19" operator="between">
      <formula>1</formula>
      <formula>5</formula>
    </cfRule>
  </conditionalFormatting>
  <conditionalFormatting sqref="U5:V20">
    <cfRule type="cellIs" dxfId="211" priority="18" operator="between">
      <formula>1</formula>
      <formula>5</formula>
    </cfRule>
  </conditionalFormatting>
  <conditionalFormatting sqref="V5:V20">
    <cfRule type="cellIs" dxfId="210" priority="17" operator="between">
      <formula>1</formula>
      <formula>5</formula>
    </cfRule>
  </conditionalFormatting>
  <conditionalFormatting sqref="X8">
    <cfRule type="cellIs" dxfId="209" priority="54" operator="between">
      <formula>1</formula>
      <formula>5</formula>
    </cfRule>
  </conditionalFormatting>
  <conditionalFormatting sqref="X18">
    <cfRule type="cellIs" dxfId="208" priority="28" operator="between">
      <formula>0.1</formula>
      <formula>5</formula>
    </cfRule>
  </conditionalFormatting>
  <conditionalFormatting sqref="X5:Y13">
    <cfRule type="cellIs" dxfId="207" priority="16" operator="between">
      <formula>1</formula>
      <formula>5</formula>
    </cfRule>
  </conditionalFormatting>
  <conditionalFormatting sqref="X14:Y17">
    <cfRule type="cellIs" dxfId="206" priority="37" operator="between">
      <formula>1</formula>
      <formula>5</formula>
    </cfRule>
  </conditionalFormatting>
  <conditionalFormatting sqref="X18:Y18">
    <cfRule type="cellIs" dxfId="205" priority="27" operator="between">
      <formula>1</formula>
      <formula>5</formula>
    </cfRule>
  </conditionalFormatting>
  <conditionalFormatting sqref="X19:Y20">
    <cfRule type="cellIs" dxfId="204" priority="77" operator="between">
      <formula>1</formula>
      <formula>5</formula>
    </cfRule>
  </conditionalFormatting>
  <conditionalFormatting sqref="Y5:Y13">
    <cfRule type="cellIs" dxfId="203" priority="9" operator="between">
      <formula>1</formula>
      <formula>5</formula>
    </cfRule>
  </conditionalFormatting>
  <conditionalFormatting sqref="Y14:Y20">
    <cfRule type="cellIs" dxfId="202" priority="36" operator="between">
      <formula>1</formula>
      <formula>5</formula>
    </cfRule>
  </conditionalFormatting>
  <conditionalFormatting sqref="AA19">
    <cfRule type="cellIs" dxfId="201" priority="72" operator="between">
      <formula>0.1</formula>
      <formula>5</formula>
    </cfRule>
  </conditionalFormatting>
  <conditionalFormatting sqref="AA5:AB20">
    <cfRule type="cellIs" dxfId="200" priority="15" operator="between">
      <formula>1</formula>
      <formula>5</formula>
    </cfRule>
  </conditionalFormatting>
  <conditionalFormatting sqref="AB5:AB20">
    <cfRule type="cellIs" dxfId="199" priority="14" operator="between">
      <formula>1</formula>
      <formula>5</formula>
    </cfRule>
  </conditionalFormatting>
  <conditionalFormatting sqref="AB19">
    <cfRule type="cellIs" dxfId="198" priority="69" operator="between">
      <formula>0.1</formula>
      <formula>5</formula>
    </cfRule>
  </conditionalFormatting>
  <conditionalFormatting sqref="AD5:AE20">
    <cfRule type="cellIs" dxfId="197" priority="22" operator="between">
      <formula>1</formula>
      <formula>5</formula>
    </cfRule>
  </conditionalFormatting>
  <conditionalFormatting sqref="AE5:AE20">
    <cfRule type="cellIs" dxfId="196" priority="21" operator="between">
      <formula>1</formula>
      <formula>5</formula>
    </cfRule>
  </conditionalFormatting>
  <conditionalFormatting sqref="AG5:AH20">
    <cfRule type="cellIs" dxfId="195" priority="8" operator="between">
      <formula>1</formula>
      <formula>5</formula>
    </cfRule>
  </conditionalFormatting>
  <conditionalFormatting sqref="AH5:AH20">
    <cfRule type="cellIs" dxfId="194" priority="7" operator="between">
      <formula>1</formula>
      <formula>5</formula>
    </cfRule>
  </conditionalFormatting>
  <conditionalFormatting sqref="AJ5:AK20">
    <cfRule type="cellIs" dxfId="193" priority="6" operator="between">
      <formula>1</formula>
      <formula>5</formula>
    </cfRule>
  </conditionalFormatting>
  <conditionalFormatting sqref="AK5:AK20">
    <cfRule type="cellIs" dxfId="192" priority="5" operator="between">
      <formula>1</formula>
      <formula>5</formula>
    </cfRule>
  </conditionalFormatting>
  <conditionalFormatting sqref="AM5:AN20 AP5:AQ20 AS5:AT20">
    <cfRule type="cellIs" dxfId="191" priority="24" operator="between">
      <formula>1</formula>
      <formula>5</formula>
    </cfRule>
  </conditionalFormatting>
  <conditionalFormatting sqref="AN5:AN20 AQ5:AQ20 AT5:AT20">
    <cfRule type="cellIs" dxfId="190" priority="23"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BW11"/>
  <sheetViews>
    <sheetView showGridLines="0" view="pageBreakPreview" zoomScale="60" zoomScaleNormal="60" workbookViewId="0"/>
  </sheetViews>
  <sheetFormatPr baseColWidth="10" defaultColWidth="11.44140625" defaultRowHeight="14.25" customHeight="1" outlineLevelCol="1" x14ac:dyDescent="0.25"/>
  <cols>
    <col min="1" max="1" width="11.44140625" style="22"/>
    <col min="2" max="2" width="28.6640625" style="42" customWidth="1"/>
    <col min="3" max="3" width="11.44140625" style="22"/>
    <col min="4" max="4" width="53.5546875" style="22" customWidth="1"/>
    <col min="5" max="10" width="26.44140625" style="22" customWidth="1"/>
    <col min="11" max="11" width="23.6640625" style="22" customWidth="1" outlineLevel="1"/>
    <col min="12" max="12" width="15.33203125" style="1" customWidth="1" outlineLevel="1"/>
    <col min="13" max="20" width="11.44140625" style="1" customWidth="1" outlineLevel="1"/>
    <col min="21" max="29" width="11.44140625" style="22" customWidth="1"/>
    <col min="30" max="49" width="11.44140625" style="22" customWidth="1" outlineLevel="1"/>
    <col min="50" max="51" width="11.44140625" style="22" customWidth="1"/>
    <col min="52" max="52" width="49.109375" style="22" customWidth="1" outlineLevel="1"/>
    <col min="53" max="54" width="36.33203125" style="22" customWidth="1" outlineLevel="1"/>
    <col min="55" max="55" width="25.6640625" style="22" customWidth="1" outlineLevel="1"/>
    <col min="56" max="57" width="19.109375" style="22" customWidth="1" outlineLevel="1"/>
    <col min="58" max="58" width="50.5546875" style="22" customWidth="1"/>
    <col min="59" max="60" width="52.88671875" style="22" customWidth="1"/>
    <col min="61" max="61" width="25.6640625" style="22" customWidth="1"/>
    <col min="62" max="63" width="19.33203125" style="22" customWidth="1"/>
    <col min="64" max="64" width="45.5546875" style="22" customWidth="1" outlineLevel="1"/>
    <col min="65" max="66" width="54.6640625" style="22" customWidth="1" outlineLevel="1"/>
    <col min="67" max="67" width="25.6640625" style="22" customWidth="1" outlineLevel="1"/>
    <col min="68" max="69" width="19.33203125" style="22" customWidth="1" outlineLevel="1"/>
    <col min="70" max="70" width="50.5546875" style="22" customWidth="1" outlineLevel="1"/>
    <col min="71" max="71" width="38.44140625" style="22" customWidth="1" outlineLevel="1"/>
    <col min="72" max="72" width="54.6640625" style="22" customWidth="1" outlineLevel="1"/>
    <col min="73" max="73" width="25.6640625" style="22" customWidth="1" outlineLevel="1"/>
    <col min="74" max="75" width="19.33203125" style="22" customWidth="1" outlineLevel="1"/>
    <col min="76" max="16384" width="11.44140625" style="22"/>
  </cols>
  <sheetData>
    <row r="1" spans="2:75" ht="126" customHeight="1" thickBot="1" x14ac:dyDescent="0.3">
      <c r="B1" s="128"/>
      <c r="C1" s="414" t="s">
        <v>27</v>
      </c>
      <c r="D1" s="414"/>
      <c r="E1" s="414"/>
      <c r="F1" s="414"/>
      <c r="G1" s="414"/>
      <c r="H1" s="414"/>
      <c r="I1" s="414"/>
      <c r="J1" s="414"/>
      <c r="K1" s="414"/>
      <c r="L1" s="206" t="s">
        <v>1</v>
      </c>
    </row>
    <row r="2" spans="2:75" ht="36" customHeight="1" thickBot="1" x14ac:dyDescent="0.3">
      <c r="B2" s="422"/>
      <c r="C2" s="423"/>
      <c r="D2" s="423"/>
      <c r="E2" s="423"/>
      <c r="F2" s="423"/>
      <c r="G2" s="423"/>
      <c r="H2" s="423"/>
      <c r="I2" s="423"/>
      <c r="J2" s="423"/>
      <c r="K2" s="423"/>
      <c r="L2" s="416" t="s">
        <v>60</v>
      </c>
      <c r="M2" s="417"/>
      <c r="N2" s="417"/>
      <c r="O2" s="417" t="s">
        <v>61</v>
      </c>
      <c r="P2" s="417"/>
      <c r="Q2" s="417"/>
      <c r="R2" s="417" t="s">
        <v>62</v>
      </c>
      <c r="S2" s="417"/>
      <c r="T2" s="417"/>
      <c r="U2" s="420" t="s">
        <v>63</v>
      </c>
      <c r="V2" s="420"/>
      <c r="W2" s="420"/>
      <c r="X2" s="420" t="s">
        <v>64</v>
      </c>
      <c r="Y2" s="420"/>
      <c r="Z2" s="420"/>
      <c r="AA2" s="420" t="s">
        <v>65</v>
      </c>
      <c r="AB2" s="420"/>
      <c r="AC2" s="420"/>
      <c r="AD2" s="420" t="s">
        <v>66</v>
      </c>
      <c r="AE2" s="420"/>
      <c r="AF2" s="420"/>
      <c r="AG2" s="420" t="s">
        <v>67</v>
      </c>
      <c r="AH2" s="420"/>
      <c r="AI2" s="420"/>
      <c r="AJ2" s="420" t="s">
        <v>68</v>
      </c>
      <c r="AK2" s="420"/>
      <c r="AL2" s="420"/>
      <c r="AM2" s="420" t="s">
        <v>69</v>
      </c>
      <c r="AN2" s="420"/>
      <c r="AO2" s="420"/>
      <c r="AP2" s="420" t="s">
        <v>70</v>
      </c>
      <c r="AQ2" s="420"/>
      <c r="AR2" s="420"/>
      <c r="AS2" s="420" t="s">
        <v>71</v>
      </c>
      <c r="AT2" s="420"/>
      <c r="AU2" s="420"/>
      <c r="AV2" s="420" t="s">
        <v>72</v>
      </c>
      <c r="AW2" s="420"/>
      <c r="AX2" s="390" t="s">
        <v>73</v>
      </c>
      <c r="AY2" s="390"/>
      <c r="AZ2" s="405" t="s">
        <v>74</v>
      </c>
      <c r="BA2" s="407"/>
      <c r="BB2" s="408" t="s">
        <v>735</v>
      </c>
      <c r="BC2" s="409"/>
      <c r="BD2" s="409"/>
      <c r="BE2" s="410"/>
      <c r="BF2" s="405" t="s">
        <v>74</v>
      </c>
      <c r="BG2" s="407"/>
      <c r="BH2" s="408" t="s">
        <v>735</v>
      </c>
      <c r="BI2" s="409"/>
      <c r="BJ2" s="409"/>
      <c r="BK2" s="410"/>
      <c r="BL2" s="405" t="s">
        <v>74</v>
      </c>
      <c r="BM2" s="406"/>
      <c r="BN2" s="408" t="s">
        <v>735</v>
      </c>
      <c r="BO2" s="409"/>
      <c r="BP2" s="409"/>
      <c r="BQ2" s="410"/>
      <c r="BR2" s="405" t="s">
        <v>74</v>
      </c>
      <c r="BS2" s="413"/>
      <c r="BT2" s="408" t="s">
        <v>735</v>
      </c>
      <c r="BU2" s="409"/>
      <c r="BV2" s="409"/>
      <c r="BW2" s="410"/>
    </row>
    <row r="3" spans="2:75" ht="13.8" x14ac:dyDescent="0.25">
      <c r="B3" s="398" t="s">
        <v>241</v>
      </c>
      <c r="C3" s="399"/>
      <c r="D3" s="399"/>
      <c r="E3" s="399"/>
      <c r="F3" s="399"/>
      <c r="G3" s="399"/>
      <c r="H3" s="399"/>
      <c r="I3" s="399"/>
      <c r="J3" s="399"/>
      <c r="K3" s="415"/>
      <c r="L3" s="418"/>
      <c r="M3" s="419"/>
      <c r="N3" s="419"/>
      <c r="O3" s="419"/>
      <c r="P3" s="419"/>
      <c r="Q3" s="419"/>
      <c r="R3" s="419"/>
      <c r="S3" s="419"/>
      <c r="T3" s="419"/>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104"/>
      <c r="AY3" s="105"/>
      <c r="AZ3" s="387" t="s">
        <v>76</v>
      </c>
      <c r="BA3" s="387"/>
      <c r="BB3" s="396" t="s">
        <v>736</v>
      </c>
      <c r="BC3" s="396" t="s">
        <v>737</v>
      </c>
      <c r="BD3" s="424" t="s">
        <v>735</v>
      </c>
      <c r="BE3" s="424"/>
      <c r="BF3" s="387" t="s">
        <v>77</v>
      </c>
      <c r="BG3" s="387"/>
      <c r="BH3" s="396" t="s">
        <v>752</v>
      </c>
      <c r="BI3" s="396" t="s">
        <v>753</v>
      </c>
      <c r="BJ3" s="424" t="s">
        <v>735</v>
      </c>
      <c r="BK3" s="424"/>
      <c r="BL3" s="387" t="s">
        <v>78</v>
      </c>
      <c r="BM3" s="387"/>
      <c r="BN3" s="396" t="s">
        <v>773</v>
      </c>
      <c r="BO3" s="396" t="s">
        <v>774</v>
      </c>
      <c r="BP3" s="424" t="s">
        <v>735</v>
      </c>
      <c r="BQ3" s="424"/>
      <c r="BR3" s="387" t="s">
        <v>79</v>
      </c>
      <c r="BS3" s="421"/>
      <c r="BT3" s="396" t="s">
        <v>792</v>
      </c>
      <c r="BU3" s="396" t="s">
        <v>794</v>
      </c>
      <c r="BV3" s="424" t="s">
        <v>735</v>
      </c>
      <c r="BW3" s="424"/>
    </row>
    <row r="4" spans="2:75" ht="32.4" x14ac:dyDescent="0.25">
      <c r="B4" s="176" t="s">
        <v>80</v>
      </c>
      <c r="C4" s="26" t="s">
        <v>81</v>
      </c>
      <c r="D4" s="26" t="s">
        <v>34</v>
      </c>
      <c r="E4" s="26" t="s">
        <v>36</v>
      </c>
      <c r="F4" s="26" t="s">
        <v>242</v>
      </c>
      <c r="G4" s="26" t="s">
        <v>46</v>
      </c>
      <c r="H4" s="26" t="s">
        <v>44</v>
      </c>
      <c r="I4" s="26" t="s">
        <v>40</v>
      </c>
      <c r="J4" s="26" t="s">
        <v>42</v>
      </c>
      <c r="K4" s="179" t="s">
        <v>9</v>
      </c>
      <c r="L4" s="181" t="s">
        <v>83</v>
      </c>
      <c r="M4" s="130" t="s">
        <v>84</v>
      </c>
      <c r="N4" s="131" t="s">
        <v>85</v>
      </c>
      <c r="O4" s="129" t="s">
        <v>83</v>
      </c>
      <c r="P4" s="130" t="s">
        <v>84</v>
      </c>
      <c r="Q4" s="131" t="s">
        <v>85</v>
      </c>
      <c r="R4" s="129" t="s">
        <v>83</v>
      </c>
      <c r="S4" s="130" t="s">
        <v>84</v>
      </c>
      <c r="T4" s="131" t="s">
        <v>85</v>
      </c>
      <c r="U4" s="132" t="s">
        <v>83</v>
      </c>
      <c r="V4" s="112" t="s">
        <v>84</v>
      </c>
      <c r="W4" s="113" t="s">
        <v>85</v>
      </c>
      <c r="X4" s="132" t="s">
        <v>83</v>
      </c>
      <c r="Y4" s="112" t="s">
        <v>84</v>
      </c>
      <c r="Z4" s="113" t="s">
        <v>85</v>
      </c>
      <c r="AA4" s="132" t="s">
        <v>83</v>
      </c>
      <c r="AB4" s="112" t="s">
        <v>84</v>
      </c>
      <c r="AC4" s="113" t="s">
        <v>85</v>
      </c>
      <c r="AD4" s="132" t="s">
        <v>83</v>
      </c>
      <c r="AE4" s="112" t="s">
        <v>84</v>
      </c>
      <c r="AF4" s="113" t="s">
        <v>85</v>
      </c>
      <c r="AG4" s="132" t="s">
        <v>83</v>
      </c>
      <c r="AH4" s="112" t="s">
        <v>84</v>
      </c>
      <c r="AI4" s="113" t="s">
        <v>85</v>
      </c>
      <c r="AJ4" s="132" t="s">
        <v>83</v>
      </c>
      <c r="AK4" s="112" t="s">
        <v>84</v>
      </c>
      <c r="AL4" s="113" t="s">
        <v>85</v>
      </c>
      <c r="AM4" s="132" t="s">
        <v>83</v>
      </c>
      <c r="AN4" s="112" t="s">
        <v>84</v>
      </c>
      <c r="AO4" s="113" t="s">
        <v>85</v>
      </c>
      <c r="AP4" s="132" t="s">
        <v>83</v>
      </c>
      <c r="AQ4" s="112" t="s">
        <v>84</v>
      </c>
      <c r="AR4" s="113" t="s">
        <v>85</v>
      </c>
      <c r="AS4" s="132" t="s">
        <v>83</v>
      </c>
      <c r="AT4" s="112" t="s">
        <v>84</v>
      </c>
      <c r="AU4" s="113" t="s">
        <v>85</v>
      </c>
      <c r="AV4" s="132" t="s">
        <v>83</v>
      </c>
      <c r="AW4" s="112" t="s">
        <v>84</v>
      </c>
      <c r="AX4" s="113" t="s">
        <v>85</v>
      </c>
      <c r="AY4" s="114">
        <f>SUM(AY5:AY9)</f>
        <v>7.4626865671641784E-2</v>
      </c>
      <c r="AZ4" s="115" t="s">
        <v>86</v>
      </c>
      <c r="BA4" s="115" t="s">
        <v>87</v>
      </c>
      <c r="BB4" s="396"/>
      <c r="BC4" s="396"/>
      <c r="BD4" s="294" t="s">
        <v>738</v>
      </c>
      <c r="BE4" s="294" t="s">
        <v>739</v>
      </c>
      <c r="BF4" s="115" t="s">
        <v>86</v>
      </c>
      <c r="BG4" s="115" t="s">
        <v>87</v>
      </c>
      <c r="BH4" s="396"/>
      <c r="BI4" s="396"/>
      <c r="BJ4" s="294" t="s">
        <v>738</v>
      </c>
      <c r="BK4" s="294" t="s">
        <v>739</v>
      </c>
      <c r="BL4" s="115" t="s">
        <v>86</v>
      </c>
      <c r="BM4" s="115" t="s">
        <v>87</v>
      </c>
      <c r="BN4" s="396"/>
      <c r="BO4" s="396"/>
      <c r="BP4" s="294" t="s">
        <v>738</v>
      </c>
      <c r="BQ4" s="294" t="s">
        <v>739</v>
      </c>
      <c r="BR4" s="115" t="s">
        <v>86</v>
      </c>
      <c r="BS4" s="207" t="s">
        <v>87</v>
      </c>
      <c r="BT4" s="396"/>
      <c r="BU4" s="396"/>
      <c r="BV4" s="294" t="s">
        <v>738</v>
      </c>
      <c r="BW4" s="294" t="s">
        <v>739</v>
      </c>
    </row>
    <row r="5" spans="2:75" ht="409.6" customHeight="1" x14ac:dyDescent="0.25">
      <c r="B5" s="385" t="s">
        <v>243</v>
      </c>
      <c r="C5" s="69" t="s">
        <v>244</v>
      </c>
      <c r="D5" s="49" t="s">
        <v>245</v>
      </c>
      <c r="E5" s="50" t="s">
        <v>246</v>
      </c>
      <c r="F5" s="50" t="s">
        <v>92</v>
      </c>
      <c r="G5" s="39" t="s">
        <v>188</v>
      </c>
      <c r="H5" s="51" t="s">
        <v>247</v>
      </c>
      <c r="I5" s="40">
        <v>45689</v>
      </c>
      <c r="J5" s="40">
        <v>45807</v>
      </c>
      <c r="K5" s="180">
        <f>PTEP!$G$11/PTEP!$D$11</f>
        <v>1.4925373134328356E-2</v>
      </c>
      <c r="L5" s="182">
        <v>0</v>
      </c>
      <c r="M5" s="16">
        <v>0</v>
      </c>
      <c r="N5" s="55" t="e">
        <f>+M5/L5</f>
        <v>#DIV/0!</v>
      </c>
      <c r="O5" s="16">
        <v>0.1</v>
      </c>
      <c r="P5" s="16">
        <v>0.1</v>
      </c>
      <c r="Q5" s="55">
        <f>+P5/O5</f>
        <v>1</v>
      </c>
      <c r="R5" s="16">
        <v>0</v>
      </c>
      <c r="S5" s="16">
        <v>0</v>
      </c>
      <c r="T5" s="55" t="e">
        <f>+S5/R5</f>
        <v>#DIV/0!</v>
      </c>
      <c r="U5" s="30">
        <v>0</v>
      </c>
      <c r="V5" s="30">
        <v>0</v>
      </c>
      <c r="W5" s="31" t="e">
        <f>+V5/U5</f>
        <v>#DIV/0!</v>
      </c>
      <c r="X5" s="30">
        <v>0.9</v>
      </c>
      <c r="Y5" s="30">
        <v>0</v>
      </c>
      <c r="Z5" s="31">
        <f>+Y5/X5</f>
        <v>0</v>
      </c>
      <c r="AA5" s="30">
        <v>0</v>
      </c>
      <c r="AB5" s="97">
        <v>0.5</v>
      </c>
      <c r="AC5" s="31" t="e">
        <f>+AB5/AA5</f>
        <v>#DIV/0!</v>
      </c>
      <c r="AD5" s="30">
        <v>0</v>
      </c>
      <c r="AE5" s="97">
        <v>0.4</v>
      </c>
      <c r="AF5" s="31" t="e">
        <f>+AE5/AD5</f>
        <v>#DIV/0!</v>
      </c>
      <c r="AG5" s="30">
        <v>0</v>
      </c>
      <c r="AH5" s="30">
        <v>0</v>
      </c>
      <c r="AI5" s="31" t="e">
        <f>+AH5/AG5</f>
        <v>#DIV/0!</v>
      </c>
      <c r="AJ5" s="30">
        <v>0</v>
      </c>
      <c r="AK5" s="30">
        <v>0</v>
      </c>
      <c r="AL5" s="31" t="e">
        <f>+AK5/AJ5</f>
        <v>#DIV/0!</v>
      </c>
      <c r="AM5" s="30">
        <v>0</v>
      </c>
      <c r="AN5" s="30">
        <v>0</v>
      </c>
      <c r="AO5" s="31" t="e">
        <f>+AN5/AM5</f>
        <v>#DIV/0!</v>
      </c>
      <c r="AP5" s="30">
        <v>0</v>
      </c>
      <c r="AQ5" s="30">
        <v>0</v>
      </c>
      <c r="AR5" s="31" t="e">
        <f>+AQ5/AP5</f>
        <v>#DIV/0!</v>
      </c>
      <c r="AS5" s="30">
        <v>0</v>
      </c>
      <c r="AT5" s="30">
        <v>0</v>
      </c>
      <c r="AU5" s="31" t="e">
        <f>+AT5/AS5</f>
        <v>#DIV/0!</v>
      </c>
      <c r="AV5" s="116">
        <f>L5+O5+R5+U5+X5++AA5+AD5+AG5+AJ5+AM5+AP5+AS5</f>
        <v>1</v>
      </c>
      <c r="AW5" s="117">
        <f>M5+P5+S5+V5+Y5+AB5+AE5+AH5+AK5+AN5+AQ5+AT5</f>
        <v>1</v>
      </c>
      <c r="AX5" s="133">
        <f>AW5/AV5</f>
        <v>1</v>
      </c>
      <c r="AY5" s="121">
        <f>IFERROR(AX5*K5,"")</f>
        <v>1.4925373134328356E-2</v>
      </c>
      <c r="AZ5" s="17" t="s">
        <v>248</v>
      </c>
      <c r="BA5" s="18" t="s">
        <v>249</v>
      </c>
      <c r="BB5" s="263" t="s">
        <v>815</v>
      </c>
      <c r="BC5" s="261" t="s">
        <v>741</v>
      </c>
      <c r="BD5" s="264">
        <v>0.1</v>
      </c>
      <c r="BE5" s="265">
        <v>1.4084507042253522E-3</v>
      </c>
      <c r="BF5" s="17" t="s">
        <v>250</v>
      </c>
      <c r="BG5" s="59" t="s">
        <v>251</v>
      </c>
      <c r="BH5" s="263" t="s">
        <v>820</v>
      </c>
      <c r="BI5" s="262" t="s">
        <v>759</v>
      </c>
      <c r="BJ5" s="270">
        <v>0.6</v>
      </c>
      <c r="BK5" s="265">
        <v>8.4507042253521118E-3</v>
      </c>
      <c r="BL5" s="17" t="s">
        <v>252</v>
      </c>
      <c r="BM5" s="18" t="s">
        <v>253</v>
      </c>
      <c r="BN5" s="58" t="s">
        <v>824</v>
      </c>
      <c r="BO5" s="261" t="s">
        <v>741</v>
      </c>
      <c r="BP5" s="264">
        <v>1</v>
      </c>
      <c r="BQ5" s="265">
        <v>1.4084507042253521E-2</v>
      </c>
      <c r="BR5" s="254" t="s">
        <v>254</v>
      </c>
      <c r="BS5" s="18" t="s">
        <v>157</v>
      </c>
      <c r="BT5" s="58" t="s">
        <v>980</v>
      </c>
      <c r="BU5" s="266" t="s">
        <v>797</v>
      </c>
      <c r="BV5" s="259">
        <f t="shared" ref="BV5:BW7" si="0">AX5</f>
        <v>1</v>
      </c>
      <c r="BW5" s="268">
        <f t="shared" si="0"/>
        <v>1.4925373134328356E-2</v>
      </c>
    </row>
    <row r="6" spans="2:75" ht="208.5" customHeight="1" x14ac:dyDescent="0.25">
      <c r="B6" s="385"/>
      <c r="C6" s="69" t="s">
        <v>255</v>
      </c>
      <c r="D6" s="52" t="s">
        <v>256</v>
      </c>
      <c r="E6" s="50" t="s">
        <v>257</v>
      </c>
      <c r="F6" s="50" t="s">
        <v>171</v>
      </c>
      <c r="G6" s="39" t="s">
        <v>188</v>
      </c>
      <c r="H6" s="39" t="s">
        <v>258</v>
      </c>
      <c r="I6" s="40">
        <v>45659</v>
      </c>
      <c r="J6" s="40">
        <v>46022</v>
      </c>
      <c r="K6" s="180">
        <f>PTEP!$G$11/PTEP!$D$11</f>
        <v>1.4925373134328356E-2</v>
      </c>
      <c r="L6" s="182">
        <v>1</v>
      </c>
      <c r="M6" s="16">
        <v>1</v>
      </c>
      <c r="N6" s="55">
        <f t="shared" ref="N6:N9" si="1">+M6/L6</f>
        <v>1</v>
      </c>
      <c r="O6" s="16">
        <v>0</v>
      </c>
      <c r="P6" s="16">
        <v>0</v>
      </c>
      <c r="Q6" s="55" t="e">
        <f t="shared" ref="Q6:Q9" si="2">+P6/O6</f>
        <v>#DIV/0!</v>
      </c>
      <c r="R6" s="16">
        <v>0</v>
      </c>
      <c r="S6" s="16">
        <v>0</v>
      </c>
      <c r="T6" s="55" t="e">
        <f t="shared" ref="T6:T9" si="3">+S6/R6</f>
        <v>#DIV/0!</v>
      </c>
      <c r="U6" s="30">
        <v>0</v>
      </c>
      <c r="V6" s="30">
        <v>0</v>
      </c>
      <c r="W6" s="31" t="e">
        <f t="shared" ref="W6:W9" si="4">+V6/U6</f>
        <v>#DIV/0!</v>
      </c>
      <c r="X6" s="30">
        <v>1</v>
      </c>
      <c r="Y6" s="30">
        <v>1</v>
      </c>
      <c r="Z6" s="31">
        <f t="shared" ref="Z6:Z9" si="5">+Y6/X6</f>
        <v>1</v>
      </c>
      <c r="AA6" s="30">
        <v>0</v>
      </c>
      <c r="AB6" s="30">
        <v>0</v>
      </c>
      <c r="AC6" s="31" t="e">
        <f t="shared" ref="AC6:AC9" si="6">+AB6/AA6</f>
        <v>#DIV/0!</v>
      </c>
      <c r="AD6" s="30">
        <v>1</v>
      </c>
      <c r="AE6" s="30">
        <v>1</v>
      </c>
      <c r="AF6" s="31">
        <f t="shared" ref="AF6:AF9" si="7">+AE6/AD6</f>
        <v>1</v>
      </c>
      <c r="AG6" s="30">
        <v>0</v>
      </c>
      <c r="AH6" s="30">
        <v>0</v>
      </c>
      <c r="AI6" s="31" t="e">
        <f t="shared" ref="AI6:AI9" si="8">+AH6/AG6</f>
        <v>#DIV/0!</v>
      </c>
      <c r="AJ6" s="30">
        <v>0</v>
      </c>
      <c r="AK6" s="30">
        <v>0</v>
      </c>
      <c r="AL6" s="31" t="e">
        <f t="shared" ref="AL6:AL9" si="9">+AK6/AJ6</f>
        <v>#DIV/0!</v>
      </c>
      <c r="AM6" s="30">
        <v>0</v>
      </c>
      <c r="AN6" s="30">
        <v>0</v>
      </c>
      <c r="AO6" s="31" t="e">
        <f t="shared" ref="AO6:AO9" si="10">+AN6/AM6</f>
        <v>#DIV/0!</v>
      </c>
      <c r="AP6" s="30">
        <v>1</v>
      </c>
      <c r="AQ6" s="30">
        <v>1</v>
      </c>
      <c r="AR6" s="31">
        <f t="shared" ref="AR6:AR9" si="11">+AQ6/AP6</f>
        <v>1</v>
      </c>
      <c r="AS6" s="30">
        <v>0</v>
      </c>
      <c r="AT6" s="30">
        <v>0</v>
      </c>
      <c r="AU6" s="31" t="e">
        <f t="shared" ref="AU6:AU9" si="12">+AT6/AS6</f>
        <v>#DIV/0!</v>
      </c>
      <c r="AV6" s="116">
        <f t="shared" ref="AV6:AV9" si="13">L6+O6+R6+U6+X6++AA6+AD6+AG6+AJ6+AM6+AP6+AS6</f>
        <v>4</v>
      </c>
      <c r="AW6" s="117">
        <f t="shared" ref="AW6:AW9" si="14">M6+P6+S6+V6+Y6+AB6+AE6+AH6+AK6+AN6+AQ6+AT6</f>
        <v>4</v>
      </c>
      <c r="AX6" s="133">
        <f t="shared" ref="AX6:AX9" si="15">AW6/AV6</f>
        <v>1</v>
      </c>
      <c r="AY6" s="121">
        <f>IFERROR(AX6*K6,"")</f>
        <v>1.4925373134328356E-2</v>
      </c>
      <c r="AZ6" s="61" t="s">
        <v>259</v>
      </c>
      <c r="BA6" s="18" t="s">
        <v>260</v>
      </c>
      <c r="BB6" s="58" t="s">
        <v>816</v>
      </c>
      <c r="BC6" s="261" t="s">
        <v>741</v>
      </c>
      <c r="BD6" s="259">
        <v>0.25</v>
      </c>
      <c r="BE6" s="260">
        <v>3.5211267605633804E-3</v>
      </c>
      <c r="BF6" s="17" t="s">
        <v>261</v>
      </c>
      <c r="BG6" s="60" t="s">
        <v>175</v>
      </c>
      <c r="BH6" s="58" t="s">
        <v>821</v>
      </c>
      <c r="BI6" s="261" t="s">
        <v>741</v>
      </c>
      <c r="BJ6" s="264">
        <v>0.5</v>
      </c>
      <c r="BK6" s="265">
        <v>7.0422535211267607E-3</v>
      </c>
      <c r="BL6" s="17" t="s">
        <v>262</v>
      </c>
      <c r="BM6" s="18" t="s">
        <v>263</v>
      </c>
      <c r="BN6" s="58" t="s">
        <v>825</v>
      </c>
      <c r="BO6" s="261" t="s">
        <v>741</v>
      </c>
      <c r="BP6" s="269">
        <v>0.75</v>
      </c>
      <c r="BQ6" s="265">
        <v>1.0563380281690141E-2</v>
      </c>
      <c r="BR6" s="70" t="s">
        <v>264</v>
      </c>
      <c r="BS6" s="18" t="s">
        <v>265</v>
      </c>
      <c r="BT6" s="58" t="s">
        <v>981</v>
      </c>
      <c r="BU6" s="261" t="s">
        <v>741</v>
      </c>
      <c r="BV6" s="259">
        <f t="shared" si="0"/>
        <v>1</v>
      </c>
      <c r="BW6" s="268">
        <f t="shared" si="0"/>
        <v>1.4925373134328356E-2</v>
      </c>
    </row>
    <row r="7" spans="2:75" ht="298.5" customHeight="1" x14ac:dyDescent="0.25">
      <c r="B7" s="385"/>
      <c r="C7" s="69" t="s">
        <v>266</v>
      </c>
      <c r="D7" s="50" t="s">
        <v>267</v>
      </c>
      <c r="E7" s="50" t="s">
        <v>268</v>
      </c>
      <c r="F7" s="50" t="s">
        <v>171</v>
      </c>
      <c r="G7" s="39" t="s">
        <v>188</v>
      </c>
      <c r="H7" s="39" t="s">
        <v>269</v>
      </c>
      <c r="I7" s="40">
        <v>45659</v>
      </c>
      <c r="J7" s="40">
        <v>46022</v>
      </c>
      <c r="K7" s="180">
        <f>PTEP!$G$11/PTEP!$D$11</f>
        <v>1.4925373134328356E-2</v>
      </c>
      <c r="L7" s="182">
        <v>0</v>
      </c>
      <c r="M7" s="16">
        <v>0</v>
      </c>
      <c r="N7" s="55" t="e">
        <f t="shared" si="1"/>
        <v>#DIV/0!</v>
      </c>
      <c r="O7" s="16">
        <v>0</v>
      </c>
      <c r="P7" s="16">
        <v>0</v>
      </c>
      <c r="Q7" s="55" t="e">
        <f t="shared" si="2"/>
        <v>#DIV/0!</v>
      </c>
      <c r="R7" s="16">
        <v>1</v>
      </c>
      <c r="S7" s="16">
        <v>1</v>
      </c>
      <c r="T7" s="55">
        <f t="shared" si="3"/>
        <v>1</v>
      </c>
      <c r="U7" s="30">
        <v>0</v>
      </c>
      <c r="V7" s="30">
        <v>0</v>
      </c>
      <c r="W7" s="31" t="e">
        <f t="shared" si="4"/>
        <v>#DIV/0!</v>
      </c>
      <c r="X7" s="30">
        <v>0</v>
      </c>
      <c r="Y7" s="30">
        <v>0</v>
      </c>
      <c r="Z7" s="31" t="e">
        <f t="shared" si="5"/>
        <v>#DIV/0!</v>
      </c>
      <c r="AA7" s="30">
        <v>1</v>
      </c>
      <c r="AB7" s="30">
        <v>1</v>
      </c>
      <c r="AC7" s="31">
        <f t="shared" si="6"/>
        <v>1</v>
      </c>
      <c r="AD7" s="30">
        <v>0</v>
      </c>
      <c r="AE7" s="30">
        <v>0</v>
      </c>
      <c r="AF7" s="31" t="e">
        <f t="shared" si="7"/>
        <v>#DIV/0!</v>
      </c>
      <c r="AG7" s="30">
        <v>1</v>
      </c>
      <c r="AH7" s="30">
        <v>1</v>
      </c>
      <c r="AI7" s="31">
        <f t="shared" si="8"/>
        <v>1</v>
      </c>
      <c r="AJ7" s="30">
        <v>0</v>
      </c>
      <c r="AK7" s="30">
        <v>0</v>
      </c>
      <c r="AL7" s="31" t="e">
        <f t="shared" si="9"/>
        <v>#DIV/0!</v>
      </c>
      <c r="AM7" s="30">
        <v>0</v>
      </c>
      <c r="AN7" s="30">
        <v>0</v>
      </c>
      <c r="AO7" s="31" t="e">
        <f t="shared" si="10"/>
        <v>#DIV/0!</v>
      </c>
      <c r="AP7" s="30">
        <v>1</v>
      </c>
      <c r="AQ7" s="30">
        <v>1</v>
      </c>
      <c r="AR7" s="31">
        <f t="shared" si="11"/>
        <v>1</v>
      </c>
      <c r="AS7" s="30">
        <v>0</v>
      </c>
      <c r="AT7" s="30">
        <v>0</v>
      </c>
      <c r="AU7" s="31" t="e">
        <f t="shared" si="12"/>
        <v>#DIV/0!</v>
      </c>
      <c r="AV7" s="116">
        <f t="shared" si="13"/>
        <v>4</v>
      </c>
      <c r="AW7" s="117">
        <f t="shared" si="14"/>
        <v>4</v>
      </c>
      <c r="AX7" s="133">
        <f t="shared" si="15"/>
        <v>1</v>
      </c>
      <c r="AY7" s="121">
        <f>IFERROR(AX7*K7,"")</f>
        <v>1.4925373134328356E-2</v>
      </c>
      <c r="AZ7" s="61" t="s">
        <v>270</v>
      </c>
      <c r="BA7" s="18" t="s">
        <v>260</v>
      </c>
      <c r="BB7" s="58" t="s">
        <v>817</v>
      </c>
      <c r="BC7" s="261" t="s">
        <v>741</v>
      </c>
      <c r="BD7" s="259">
        <v>0.25</v>
      </c>
      <c r="BE7" s="260">
        <v>3.5211267605633804E-3</v>
      </c>
      <c r="BF7" s="61" t="s">
        <v>271</v>
      </c>
      <c r="BG7" s="60" t="s">
        <v>175</v>
      </c>
      <c r="BH7" s="58" t="s">
        <v>822</v>
      </c>
      <c r="BI7" s="261" t="s">
        <v>741</v>
      </c>
      <c r="BJ7" s="264">
        <v>0.5</v>
      </c>
      <c r="BK7" s="265">
        <v>7.0422535211267607E-3</v>
      </c>
      <c r="BL7" s="61" t="s">
        <v>272</v>
      </c>
      <c r="BM7" s="18" t="s">
        <v>273</v>
      </c>
      <c r="BN7" s="58" t="s">
        <v>826</v>
      </c>
      <c r="BO7" s="261" t="s">
        <v>741</v>
      </c>
      <c r="BP7" s="269">
        <v>0.75</v>
      </c>
      <c r="BQ7" s="265">
        <v>1.0563380281690141E-2</v>
      </c>
      <c r="BR7" s="70" t="s">
        <v>274</v>
      </c>
      <c r="BS7" s="18" t="s">
        <v>275</v>
      </c>
      <c r="BT7" s="58" t="s">
        <v>982</v>
      </c>
      <c r="BU7" s="261" t="s">
        <v>741</v>
      </c>
      <c r="BV7" s="259">
        <f t="shared" si="0"/>
        <v>1</v>
      </c>
      <c r="BW7" s="268">
        <f t="shared" si="0"/>
        <v>1.4925373134328356E-2</v>
      </c>
    </row>
    <row r="8" spans="2:75" ht="297" customHeight="1" x14ac:dyDescent="0.25">
      <c r="B8" s="385" t="s">
        <v>276</v>
      </c>
      <c r="C8" s="69" t="s">
        <v>277</v>
      </c>
      <c r="D8" s="49" t="s">
        <v>278</v>
      </c>
      <c r="E8" s="50" t="s">
        <v>279</v>
      </c>
      <c r="F8" s="50" t="s">
        <v>92</v>
      </c>
      <c r="G8" s="39" t="s">
        <v>188</v>
      </c>
      <c r="H8" s="51" t="s">
        <v>280</v>
      </c>
      <c r="I8" s="40">
        <v>45689</v>
      </c>
      <c r="J8" s="40" t="s">
        <v>198</v>
      </c>
      <c r="K8" s="180">
        <f>PTEP!$G$11/PTEP!$D$11</f>
        <v>1.4925373134328356E-2</v>
      </c>
      <c r="L8" s="182">
        <v>0</v>
      </c>
      <c r="M8" s="16">
        <v>0</v>
      </c>
      <c r="N8" s="55" t="e">
        <f t="shared" si="1"/>
        <v>#DIV/0!</v>
      </c>
      <c r="O8" s="16">
        <v>0</v>
      </c>
      <c r="P8" s="16">
        <v>0</v>
      </c>
      <c r="Q8" s="55" t="e">
        <f t="shared" si="2"/>
        <v>#DIV/0!</v>
      </c>
      <c r="R8" s="16">
        <v>0</v>
      </c>
      <c r="S8" s="16">
        <v>0</v>
      </c>
      <c r="T8" s="55" t="e">
        <f t="shared" si="3"/>
        <v>#DIV/0!</v>
      </c>
      <c r="U8" s="30">
        <v>0</v>
      </c>
      <c r="V8" s="30">
        <v>0</v>
      </c>
      <c r="W8" s="31" t="e">
        <f t="shared" si="4"/>
        <v>#DIV/0!</v>
      </c>
      <c r="X8" s="30">
        <v>0.5</v>
      </c>
      <c r="Y8" s="30">
        <v>0.5</v>
      </c>
      <c r="Z8" s="31">
        <f t="shared" si="5"/>
        <v>1</v>
      </c>
      <c r="AA8" s="30">
        <v>0</v>
      </c>
      <c r="AB8" s="30">
        <v>0</v>
      </c>
      <c r="AC8" s="31" t="e">
        <f t="shared" si="6"/>
        <v>#DIV/0!</v>
      </c>
      <c r="AD8" s="30">
        <v>0</v>
      </c>
      <c r="AE8" s="30">
        <v>0</v>
      </c>
      <c r="AF8" s="31" t="e">
        <f t="shared" si="7"/>
        <v>#DIV/0!</v>
      </c>
      <c r="AG8" s="30">
        <v>0</v>
      </c>
      <c r="AH8" s="30">
        <v>0</v>
      </c>
      <c r="AI8" s="31" t="e">
        <f t="shared" si="8"/>
        <v>#DIV/0!</v>
      </c>
      <c r="AJ8" s="30">
        <v>0.5</v>
      </c>
      <c r="AK8" s="30">
        <v>0.5</v>
      </c>
      <c r="AL8" s="31">
        <f t="shared" si="9"/>
        <v>1</v>
      </c>
      <c r="AM8" s="30">
        <v>0</v>
      </c>
      <c r="AN8" s="30">
        <v>0</v>
      </c>
      <c r="AO8" s="31" t="e">
        <f t="shared" si="10"/>
        <v>#DIV/0!</v>
      </c>
      <c r="AP8" s="30">
        <v>0</v>
      </c>
      <c r="AQ8" s="30">
        <v>0</v>
      </c>
      <c r="AR8" s="31" t="e">
        <f t="shared" si="11"/>
        <v>#DIV/0!</v>
      </c>
      <c r="AS8" s="30">
        <v>0</v>
      </c>
      <c r="AT8" s="30">
        <v>0</v>
      </c>
      <c r="AU8" s="31" t="e">
        <f t="shared" si="12"/>
        <v>#DIV/0!</v>
      </c>
      <c r="AV8" s="116">
        <f t="shared" si="13"/>
        <v>1</v>
      </c>
      <c r="AW8" s="117">
        <f t="shared" si="14"/>
        <v>1</v>
      </c>
      <c r="AX8" s="133">
        <f t="shared" si="15"/>
        <v>1</v>
      </c>
      <c r="AY8" s="121">
        <f>IFERROR(AX8*K8,"")</f>
        <v>1.4925373134328356E-2</v>
      </c>
      <c r="AZ8" s="17" t="s">
        <v>281</v>
      </c>
      <c r="BA8" s="18" t="s">
        <v>282</v>
      </c>
      <c r="BB8" s="58" t="s">
        <v>818</v>
      </c>
      <c r="BC8" s="262" t="s">
        <v>745</v>
      </c>
      <c r="BD8" s="259">
        <v>0</v>
      </c>
      <c r="BE8" s="260">
        <v>0</v>
      </c>
      <c r="BF8" s="17" t="s">
        <v>283</v>
      </c>
      <c r="BG8" s="60" t="s">
        <v>175</v>
      </c>
      <c r="BH8" s="58" t="s">
        <v>823</v>
      </c>
      <c r="BI8" s="261" t="s">
        <v>741</v>
      </c>
      <c r="BJ8" s="264">
        <v>0.5</v>
      </c>
      <c r="BK8" s="265">
        <v>7.0422535211267607E-3</v>
      </c>
      <c r="BL8" s="17" t="s">
        <v>252</v>
      </c>
      <c r="BM8" s="18" t="s">
        <v>253</v>
      </c>
      <c r="BN8" s="58" t="s">
        <v>827</v>
      </c>
      <c r="BO8" s="261" t="s">
        <v>741</v>
      </c>
      <c r="BP8" s="264">
        <v>1</v>
      </c>
      <c r="BQ8" s="265">
        <v>1.4084507042253521E-2</v>
      </c>
      <c r="BR8" s="254" t="s">
        <v>254</v>
      </c>
      <c r="BS8" s="18" t="s">
        <v>157</v>
      </c>
      <c r="BT8" s="58" t="s">
        <v>980</v>
      </c>
      <c r="BU8" s="266" t="s">
        <v>797</v>
      </c>
      <c r="BV8" s="264">
        <v>1</v>
      </c>
      <c r="BW8" s="265">
        <v>1.4084507042253521E-2</v>
      </c>
    </row>
    <row r="9" spans="2:75" ht="378.75" customHeight="1" thickBot="1" x14ac:dyDescent="0.3">
      <c r="B9" s="386"/>
      <c r="C9" s="167" t="s">
        <v>284</v>
      </c>
      <c r="D9" s="200" t="s">
        <v>285</v>
      </c>
      <c r="E9" s="200" t="s">
        <v>286</v>
      </c>
      <c r="F9" s="200" t="s">
        <v>287</v>
      </c>
      <c r="G9" s="201" t="s">
        <v>188</v>
      </c>
      <c r="H9" s="202" t="s">
        <v>288</v>
      </c>
      <c r="I9" s="203">
        <v>45659</v>
      </c>
      <c r="J9" s="203">
        <v>46022</v>
      </c>
      <c r="K9" s="205">
        <f>PTEP!$G$11/PTEP!$D$11</f>
        <v>1.4925373134328356E-2</v>
      </c>
      <c r="L9" s="183">
        <v>0</v>
      </c>
      <c r="M9" s="166">
        <v>0</v>
      </c>
      <c r="N9" s="184" t="e">
        <f t="shared" si="1"/>
        <v>#DIV/0!</v>
      </c>
      <c r="O9" s="166">
        <v>1</v>
      </c>
      <c r="P9" s="166">
        <v>1</v>
      </c>
      <c r="Q9" s="184">
        <f t="shared" si="2"/>
        <v>1</v>
      </c>
      <c r="R9" s="166">
        <v>0</v>
      </c>
      <c r="S9" s="166">
        <v>0</v>
      </c>
      <c r="T9" s="184" t="e">
        <f t="shared" si="3"/>
        <v>#DIV/0!</v>
      </c>
      <c r="U9" s="167">
        <v>1</v>
      </c>
      <c r="V9" s="167">
        <v>1</v>
      </c>
      <c r="W9" s="185">
        <f t="shared" si="4"/>
        <v>1</v>
      </c>
      <c r="X9" s="167">
        <v>0</v>
      </c>
      <c r="Y9" s="167">
        <v>0</v>
      </c>
      <c r="Z9" s="185" t="e">
        <f t="shared" si="5"/>
        <v>#DIV/0!</v>
      </c>
      <c r="AA9" s="167">
        <v>0</v>
      </c>
      <c r="AB9" s="167">
        <v>0</v>
      </c>
      <c r="AC9" s="185" t="e">
        <f t="shared" si="6"/>
        <v>#DIV/0!</v>
      </c>
      <c r="AD9" s="167">
        <v>0</v>
      </c>
      <c r="AE9" s="167">
        <v>0</v>
      </c>
      <c r="AF9" s="185" t="e">
        <f t="shared" si="7"/>
        <v>#DIV/0!</v>
      </c>
      <c r="AG9" s="167">
        <v>0</v>
      </c>
      <c r="AH9" s="167">
        <v>0</v>
      </c>
      <c r="AI9" s="185" t="e">
        <f t="shared" si="8"/>
        <v>#DIV/0!</v>
      </c>
      <c r="AJ9" s="167">
        <v>0</v>
      </c>
      <c r="AK9" s="167">
        <v>0</v>
      </c>
      <c r="AL9" s="185" t="e">
        <f t="shared" si="9"/>
        <v>#DIV/0!</v>
      </c>
      <c r="AM9" s="167">
        <v>0</v>
      </c>
      <c r="AN9" s="167">
        <v>0</v>
      </c>
      <c r="AO9" s="185" t="e">
        <f t="shared" si="10"/>
        <v>#DIV/0!</v>
      </c>
      <c r="AP9" s="167">
        <v>0</v>
      </c>
      <c r="AQ9" s="167">
        <v>0</v>
      </c>
      <c r="AR9" s="185" t="e">
        <f t="shared" si="11"/>
        <v>#DIV/0!</v>
      </c>
      <c r="AS9" s="167">
        <v>0</v>
      </c>
      <c r="AT9" s="167">
        <v>0</v>
      </c>
      <c r="AU9" s="185" t="e">
        <f t="shared" si="12"/>
        <v>#DIV/0!</v>
      </c>
      <c r="AV9" s="208">
        <f t="shared" si="13"/>
        <v>2</v>
      </c>
      <c r="AW9" s="123">
        <f t="shared" si="14"/>
        <v>2</v>
      </c>
      <c r="AX9" s="186">
        <f t="shared" si="15"/>
        <v>1</v>
      </c>
      <c r="AY9" s="168">
        <f>IFERROR(AX9*K9,"")</f>
        <v>1.4925373134328356E-2</v>
      </c>
      <c r="AZ9" s="171" t="s">
        <v>289</v>
      </c>
      <c r="BA9" s="170" t="s">
        <v>260</v>
      </c>
      <c r="BB9" s="58" t="s">
        <v>819</v>
      </c>
      <c r="BC9" s="261" t="s">
        <v>741</v>
      </c>
      <c r="BD9" s="259">
        <v>1</v>
      </c>
      <c r="BE9" s="260">
        <v>1.4084507042253521E-2</v>
      </c>
      <c r="BF9" s="209" t="s">
        <v>290</v>
      </c>
      <c r="BG9" s="172" t="s">
        <v>175</v>
      </c>
      <c r="BH9" s="60" t="s">
        <v>764</v>
      </c>
      <c r="BI9" s="59" t="s">
        <v>765</v>
      </c>
      <c r="BJ9" s="295">
        <v>1</v>
      </c>
      <c r="BK9" s="296">
        <v>1.4084507042253521E-2</v>
      </c>
      <c r="BL9" s="210" t="s">
        <v>291</v>
      </c>
      <c r="BM9" s="211" t="s">
        <v>292</v>
      </c>
      <c r="BN9" s="267" t="s">
        <v>828</v>
      </c>
      <c r="BO9" s="266" t="s">
        <v>765</v>
      </c>
      <c r="BP9" s="264">
        <v>1</v>
      </c>
      <c r="BQ9" s="265">
        <v>1.4084507042253521E-2</v>
      </c>
      <c r="BR9" s="254" t="s">
        <v>254</v>
      </c>
      <c r="BS9" s="18" t="s">
        <v>293</v>
      </c>
      <c r="BT9" s="58" t="s">
        <v>983</v>
      </c>
      <c r="BU9" s="266" t="s">
        <v>765</v>
      </c>
      <c r="BV9" s="264">
        <v>1</v>
      </c>
      <c r="BW9" s="265">
        <v>1.4084507042253521E-2</v>
      </c>
    </row>
    <row r="10" spans="2:75" ht="19.5" customHeight="1" x14ac:dyDescent="0.25">
      <c r="D10" s="80" t="s">
        <v>237</v>
      </c>
    </row>
    <row r="11" spans="2:75" ht="18" customHeight="1" x14ac:dyDescent="0.25">
      <c r="D11" s="81"/>
    </row>
  </sheetData>
  <autoFilter ref="B4:BS10" xr:uid="{00000000-0001-0000-0300-000000000000}"/>
  <mergeCells count="43">
    <mergeCell ref="BT2:BW2"/>
    <mergeCell ref="BT3:BT4"/>
    <mergeCell ref="BU3:BU4"/>
    <mergeCell ref="BV3:BW3"/>
    <mergeCell ref="BH3:BH4"/>
    <mergeCell ref="BI3:BI4"/>
    <mergeCell ref="BJ3:BK3"/>
    <mergeCell ref="BN2:BQ2"/>
    <mergeCell ref="BN3:BN4"/>
    <mergeCell ref="BO3:BO4"/>
    <mergeCell ref="BP3:BQ3"/>
    <mergeCell ref="B5:B7"/>
    <mergeCell ref="B8:B9"/>
    <mergeCell ref="AV2:AW3"/>
    <mergeCell ref="AX2:AY2"/>
    <mergeCell ref="BR3:BS3"/>
    <mergeCell ref="AS2:AU3"/>
    <mergeCell ref="AZ2:BA2"/>
    <mergeCell ref="BF2:BG2"/>
    <mergeCell ref="BL2:BM2"/>
    <mergeCell ref="BR2:BS2"/>
    <mergeCell ref="B2:K2"/>
    <mergeCell ref="BB2:BE2"/>
    <mergeCell ref="BB3:BB4"/>
    <mergeCell ref="BC3:BC4"/>
    <mergeCell ref="BD3:BE3"/>
    <mergeCell ref="BH2:BK2"/>
    <mergeCell ref="C1:K1"/>
    <mergeCell ref="B3:K3"/>
    <mergeCell ref="AZ3:BA3"/>
    <mergeCell ref="BF3:BG3"/>
    <mergeCell ref="BL3:BM3"/>
    <mergeCell ref="L2:N3"/>
    <mergeCell ref="O2:Q3"/>
    <mergeCell ref="R2:T3"/>
    <mergeCell ref="U2:W3"/>
    <mergeCell ref="X2:Z3"/>
    <mergeCell ref="AA2:AC3"/>
    <mergeCell ref="AD2:AF3"/>
    <mergeCell ref="AG2:AI3"/>
    <mergeCell ref="AJ2:AL3"/>
    <mergeCell ref="AM2:AO3"/>
    <mergeCell ref="AP2:AR3"/>
  </mergeCells>
  <conditionalFormatting sqref="L5:M9">
    <cfRule type="cellIs" dxfId="189" priority="70" operator="between">
      <formula>1</formula>
      <formula>5</formula>
    </cfRule>
  </conditionalFormatting>
  <conditionalFormatting sqref="M5:M9">
    <cfRule type="cellIs" dxfId="188" priority="69" operator="between">
      <formula>1</formula>
      <formula>5</formula>
    </cfRule>
  </conditionalFormatting>
  <conditionalFormatting sqref="O5">
    <cfRule type="cellIs" dxfId="187" priority="28" operator="between">
      <formula>0.1</formula>
      <formula>5</formula>
    </cfRule>
  </conditionalFormatting>
  <conditionalFormatting sqref="O5:P9">
    <cfRule type="cellIs" dxfId="186" priority="68" operator="between">
      <formula>1</formula>
      <formula>5</formula>
    </cfRule>
  </conditionalFormatting>
  <conditionalFormatting sqref="P5">
    <cfRule type="cellIs" dxfId="185" priority="25" operator="between">
      <formula>0.1</formula>
      <formula>5</formula>
    </cfRule>
  </conditionalFormatting>
  <conditionalFormatting sqref="P5:P9">
    <cfRule type="cellIs" dxfId="184" priority="67" operator="between">
      <formula>1</formula>
      <formula>5</formula>
    </cfRule>
  </conditionalFormatting>
  <conditionalFormatting sqref="R5:S9">
    <cfRule type="cellIs" dxfId="183" priority="66" operator="between">
      <formula>1</formula>
      <formula>5</formula>
    </cfRule>
  </conditionalFormatting>
  <conditionalFormatting sqref="S5:S9">
    <cfRule type="cellIs" dxfId="182" priority="65" operator="between">
      <formula>1</formula>
      <formula>5</formula>
    </cfRule>
  </conditionalFormatting>
  <conditionalFormatting sqref="U5:V9">
    <cfRule type="cellIs" dxfId="181" priority="46" operator="between">
      <formula>1</formula>
      <formula>5</formula>
    </cfRule>
  </conditionalFormatting>
  <conditionalFormatting sqref="V5:V9">
    <cfRule type="cellIs" dxfId="180" priority="45" operator="between">
      <formula>1</formula>
      <formula>5</formula>
    </cfRule>
  </conditionalFormatting>
  <conditionalFormatting sqref="X5">
    <cfRule type="cellIs" dxfId="179" priority="7" operator="between">
      <formula>1</formula>
      <formula>5</formula>
    </cfRule>
  </conditionalFormatting>
  <conditionalFormatting sqref="X8">
    <cfRule type="cellIs" dxfId="178" priority="21" operator="between">
      <formula>0.1</formula>
      <formula>5</formula>
    </cfRule>
  </conditionalFormatting>
  <conditionalFormatting sqref="X5:Y9">
    <cfRule type="cellIs" dxfId="177" priority="19" operator="between">
      <formula>1</formula>
      <formula>5</formula>
    </cfRule>
  </conditionalFormatting>
  <conditionalFormatting sqref="Y5:Y9">
    <cfRule type="cellIs" dxfId="176" priority="18" operator="between">
      <formula>1</formula>
      <formula>5</formula>
    </cfRule>
  </conditionalFormatting>
  <conditionalFormatting sqref="Y8">
    <cfRule type="cellIs" dxfId="175" priority="17" operator="between">
      <formula>0.1</formula>
      <formula>5</formula>
    </cfRule>
  </conditionalFormatting>
  <conditionalFormatting sqref="AA5:AA6">
    <cfRule type="cellIs" dxfId="174" priority="26" operator="between">
      <formula>0.1</formula>
      <formula>5</formula>
    </cfRule>
  </conditionalFormatting>
  <conditionalFormatting sqref="AA5:AB9">
    <cfRule type="cellIs" dxfId="173" priority="24" operator="between">
      <formula>1</formula>
      <formula>5</formula>
    </cfRule>
  </conditionalFormatting>
  <conditionalFormatting sqref="AB5:AB6">
    <cfRule type="cellIs" dxfId="172" priority="22" operator="between">
      <formula>0.1</formula>
      <formula>5</formula>
    </cfRule>
  </conditionalFormatting>
  <conditionalFormatting sqref="AB5:AB9">
    <cfRule type="cellIs" dxfId="171" priority="23" operator="between">
      <formula>1</formula>
      <formula>5</formula>
    </cfRule>
  </conditionalFormatting>
  <conditionalFormatting sqref="AD5:AE9">
    <cfRule type="cellIs" dxfId="170" priority="6" operator="between">
      <formula>1</formula>
      <formula>5</formula>
    </cfRule>
  </conditionalFormatting>
  <conditionalFormatting sqref="AE5">
    <cfRule type="cellIs" dxfId="169" priority="4" operator="between">
      <formula>0.1</formula>
      <formula>5</formula>
    </cfRule>
  </conditionalFormatting>
  <conditionalFormatting sqref="AE5:AE9">
    <cfRule type="cellIs" dxfId="168" priority="5" operator="between">
      <formula>1</formula>
      <formula>5</formula>
    </cfRule>
  </conditionalFormatting>
  <conditionalFormatting sqref="AG5:AH9">
    <cfRule type="cellIs" dxfId="167" priority="38" operator="between">
      <formula>1</formula>
      <formula>5</formula>
    </cfRule>
  </conditionalFormatting>
  <conditionalFormatting sqref="AH5:AH9">
    <cfRule type="cellIs" dxfId="166" priority="37" operator="between">
      <formula>1</formula>
      <formula>5</formula>
    </cfRule>
  </conditionalFormatting>
  <conditionalFormatting sqref="AJ8">
    <cfRule type="cellIs" dxfId="165" priority="12" operator="between">
      <formula>0.1</formula>
      <formula>5</formula>
    </cfRule>
  </conditionalFormatting>
  <conditionalFormatting sqref="AJ5:AK9">
    <cfRule type="cellIs" dxfId="164" priority="3" operator="between">
      <formula>1</formula>
      <formula>5</formula>
    </cfRule>
  </conditionalFormatting>
  <conditionalFormatting sqref="AK5:AK9">
    <cfRule type="cellIs" dxfId="163" priority="2" operator="between">
      <formula>1</formula>
      <formula>5</formula>
    </cfRule>
  </conditionalFormatting>
  <conditionalFormatting sqref="AK8">
    <cfRule type="cellIs" dxfId="162" priority="1" operator="between">
      <formula>0.1</formula>
      <formula>5</formula>
    </cfRule>
  </conditionalFormatting>
  <conditionalFormatting sqref="AM5:AN9">
    <cfRule type="cellIs" dxfId="161" priority="34" operator="between">
      <formula>1</formula>
      <formula>5</formula>
    </cfRule>
  </conditionalFormatting>
  <conditionalFormatting sqref="AN5:AN9">
    <cfRule type="cellIs" dxfId="160" priority="33" operator="between">
      <formula>1</formula>
      <formula>5</formula>
    </cfRule>
  </conditionalFormatting>
  <conditionalFormatting sqref="AP5:AQ9">
    <cfRule type="cellIs" dxfId="159" priority="32" operator="between">
      <formula>1</formula>
      <formula>5</formula>
    </cfRule>
  </conditionalFormatting>
  <conditionalFormatting sqref="AQ5:AQ9">
    <cfRule type="cellIs" dxfId="158" priority="31" operator="between">
      <formula>1</formula>
      <formula>5</formula>
    </cfRule>
  </conditionalFormatting>
  <conditionalFormatting sqref="AS5:AT9">
    <cfRule type="cellIs" dxfId="157" priority="30" operator="between">
      <formula>1</formula>
      <formula>5</formula>
    </cfRule>
  </conditionalFormatting>
  <conditionalFormatting sqref="AT5:AT9">
    <cfRule type="cellIs" dxfId="156" priority="29"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BW45"/>
  <sheetViews>
    <sheetView showGridLines="0" view="pageBreakPreview" zoomScale="60" zoomScaleNormal="350" workbookViewId="0"/>
  </sheetViews>
  <sheetFormatPr baseColWidth="10" defaultColWidth="11.44140625" defaultRowHeight="14.4" outlineLevelCol="1" x14ac:dyDescent="0.3"/>
  <cols>
    <col min="1" max="1" width="6.88671875" style="101" customWidth="1"/>
    <col min="2" max="2" width="28.6640625" style="126" customWidth="1"/>
    <col min="3" max="3" width="7.44140625" style="125" customWidth="1"/>
    <col min="4" max="4" width="54.33203125" style="120" customWidth="1"/>
    <col min="5" max="5" width="39.6640625" style="120" customWidth="1"/>
    <col min="6" max="6" width="22.44140625" style="103" customWidth="1"/>
    <col min="7" max="7" width="21.33203125" style="120" customWidth="1"/>
    <col min="8" max="8" width="29" style="101" customWidth="1"/>
    <col min="9" max="10" width="18.33203125" style="101" customWidth="1"/>
    <col min="11" max="11" width="18.33203125" style="101" customWidth="1" outlineLevel="1"/>
    <col min="12" max="12" width="14" style="1" customWidth="1" outlineLevel="1"/>
    <col min="13" max="20" width="11.44140625" style="1" customWidth="1" outlineLevel="1"/>
    <col min="21" max="29" width="11.44140625" style="22" customWidth="1"/>
    <col min="30" max="48" width="11.44140625" style="22" customWidth="1" outlineLevel="1"/>
    <col min="49" max="49" width="12.6640625" style="22" bestFit="1" customWidth="1" outlineLevel="1"/>
    <col min="50" max="51" width="11.44140625" style="22" customWidth="1"/>
    <col min="52" max="52" width="59.109375" style="22" customWidth="1" outlineLevel="1"/>
    <col min="53" max="54" width="36.88671875" style="22" customWidth="1" outlineLevel="1"/>
    <col min="55" max="55" width="21.88671875" style="22" customWidth="1" outlineLevel="1"/>
    <col min="56" max="56" width="19.33203125" style="22" customWidth="1" outlineLevel="1"/>
    <col min="57" max="57" width="36.88671875" style="22" customWidth="1" outlineLevel="1"/>
    <col min="58" max="58" width="44.6640625" style="22" customWidth="1"/>
    <col min="59" max="60" width="42.33203125" style="22" customWidth="1"/>
    <col min="61" max="61" width="21.88671875" style="22" customWidth="1"/>
    <col min="62" max="62" width="19.33203125" style="22" customWidth="1"/>
    <col min="63" max="63" width="42.33203125" style="22" customWidth="1"/>
    <col min="64" max="64" width="70.44140625" style="22" customWidth="1" outlineLevel="1"/>
    <col min="65" max="66" width="47" style="22" customWidth="1" outlineLevel="1"/>
    <col min="67" max="67" width="21.88671875" style="22" customWidth="1" outlineLevel="1"/>
    <col min="68" max="69" width="19.33203125" style="22" customWidth="1" outlineLevel="1"/>
    <col min="70" max="70" width="39" style="101" customWidth="1"/>
    <col min="71" max="71" width="36.88671875" style="101" customWidth="1"/>
    <col min="72" max="72" width="78.44140625" style="101" customWidth="1"/>
    <col min="73" max="73" width="21.88671875" style="101" customWidth="1"/>
    <col min="74" max="75" width="19.33203125" style="101" customWidth="1"/>
    <col min="76" max="16384" width="11.44140625" style="101"/>
  </cols>
  <sheetData>
    <row r="1" spans="1:75" s="22" customFormat="1" ht="117" customHeight="1" thickBot="1" x14ac:dyDescent="0.3">
      <c r="B1" s="46"/>
      <c r="C1" s="430" t="s">
        <v>294</v>
      </c>
      <c r="D1" s="431"/>
      <c r="E1" s="431"/>
      <c r="F1" s="431"/>
      <c r="G1" s="431"/>
      <c r="H1" s="431"/>
      <c r="I1" s="431"/>
      <c r="J1" s="431"/>
      <c r="K1" s="100" t="s">
        <v>1</v>
      </c>
      <c r="L1" s="1"/>
      <c r="M1" s="1"/>
      <c r="N1" s="1"/>
      <c r="O1" s="1"/>
      <c r="P1" s="1"/>
      <c r="Q1" s="1"/>
      <c r="R1" s="1"/>
      <c r="S1" s="1"/>
      <c r="T1" s="1"/>
    </row>
    <row r="2" spans="1:75" ht="30.75" customHeight="1" thickBot="1" x14ac:dyDescent="0.35">
      <c r="B2" s="102"/>
      <c r="C2" s="102"/>
      <c r="D2" s="102"/>
      <c r="E2" s="103"/>
      <c r="G2" s="103"/>
      <c r="H2" s="102"/>
      <c r="I2" s="102"/>
      <c r="J2" s="102"/>
      <c r="K2" s="102"/>
      <c r="L2" s="416" t="s">
        <v>60</v>
      </c>
      <c r="M2" s="417"/>
      <c r="N2" s="417"/>
      <c r="O2" s="417" t="s">
        <v>61</v>
      </c>
      <c r="P2" s="417"/>
      <c r="Q2" s="417"/>
      <c r="R2" s="417" t="s">
        <v>62</v>
      </c>
      <c r="S2" s="417"/>
      <c r="T2" s="417"/>
      <c r="U2" s="420" t="s">
        <v>63</v>
      </c>
      <c r="V2" s="420"/>
      <c r="W2" s="420"/>
      <c r="X2" s="420" t="s">
        <v>64</v>
      </c>
      <c r="Y2" s="420"/>
      <c r="Z2" s="420"/>
      <c r="AA2" s="420" t="s">
        <v>65</v>
      </c>
      <c r="AB2" s="420"/>
      <c r="AC2" s="420"/>
      <c r="AD2" s="420" t="s">
        <v>66</v>
      </c>
      <c r="AE2" s="420"/>
      <c r="AF2" s="420"/>
      <c r="AG2" s="420" t="s">
        <v>67</v>
      </c>
      <c r="AH2" s="420"/>
      <c r="AI2" s="420"/>
      <c r="AJ2" s="420" t="s">
        <v>68</v>
      </c>
      <c r="AK2" s="420"/>
      <c r="AL2" s="420"/>
      <c r="AM2" s="420" t="s">
        <v>69</v>
      </c>
      <c r="AN2" s="420"/>
      <c r="AO2" s="420"/>
      <c r="AP2" s="420" t="s">
        <v>70</v>
      </c>
      <c r="AQ2" s="420"/>
      <c r="AR2" s="420"/>
      <c r="AS2" s="420" t="s">
        <v>71</v>
      </c>
      <c r="AT2" s="420"/>
      <c r="AU2" s="420"/>
      <c r="AV2" s="420" t="s">
        <v>72</v>
      </c>
      <c r="AW2" s="420"/>
      <c r="AX2" s="390" t="s">
        <v>73</v>
      </c>
      <c r="AY2" s="390"/>
      <c r="AZ2" s="405" t="s">
        <v>74</v>
      </c>
      <c r="BA2" s="406"/>
      <c r="BB2" s="393" t="s">
        <v>735</v>
      </c>
      <c r="BC2" s="394"/>
      <c r="BD2" s="394"/>
      <c r="BE2" s="395"/>
      <c r="BF2" s="405" t="s">
        <v>74</v>
      </c>
      <c r="BG2" s="406"/>
      <c r="BH2" s="393" t="s">
        <v>735</v>
      </c>
      <c r="BI2" s="394"/>
      <c r="BJ2" s="394"/>
      <c r="BK2" s="395"/>
      <c r="BL2" s="405" t="s">
        <v>74</v>
      </c>
      <c r="BM2" s="406"/>
      <c r="BN2" s="393" t="s">
        <v>735</v>
      </c>
      <c r="BO2" s="394"/>
      <c r="BP2" s="394"/>
      <c r="BQ2" s="395"/>
      <c r="BR2" s="405" t="s">
        <v>74</v>
      </c>
      <c r="BS2" s="413"/>
      <c r="BT2" s="393" t="s">
        <v>735</v>
      </c>
      <c r="BU2" s="394"/>
      <c r="BV2" s="394"/>
      <c r="BW2" s="395"/>
    </row>
    <row r="3" spans="1:75" x14ac:dyDescent="0.3">
      <c r="A3" s="101" t="s">
        <v>295</v>
      </c>
      <c r="B3" s="432" t="s">
        <v>296</v>
      </c>
      <c r="C3" s="433"/>
      <c r="D3" s="433"/>
      <c r="E3" s="433"/>
      <c r="F3" s="433"/>
      <c r="G3" s="433"/>
      <c r="H3" s="433"/>
      <c r="I3" s="433"/>
      <c r="J3" s="433"/>
      <c r="K3" s="434"/>
      <c r="L3" s="418"/>
      <c r="M3" s="419"/>
      <c r="N3" s="419"/>
      <c r="O3" s="419"/>
      <c r="P3" s="419"/>
      <c r="Q3" s="419"/>
      <c r="R3" s="419"/>
      <c r="S3" s="419"/>
      <c r="T3" s="419"/>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104"/>
      <c r="AY3" s="105"/>
      <c r="AZ3" s="428" t="s">
        <v>76</v>
      </c>
      <c r="BA3" s="429"/>
      <c r="BB3" s="396" t="s">
        <v>736</v>
      </c>
      <c r="BC3" s="396" t="s">
        <v>737</v>
      </c>
      <c r="BD3" s="424" t="s">
        <v>735</v>
      </c>
      <c r="BE3" s="424"/>
      <c r="BF3" s="387" t="s">
        <v>77</v>
      </c>
      <c r="BG3" s="387"/>
      <c r="BH3" s="396" t="s">
        <v>752</v>
      </c>
      <c r="BI3" s="396" t="s">
        <v>753</v>
      </c>
      <c r="BJ3" s="424" t="s">
        <v>735</v>
      </c>
      <c r="BK3" s="424"/>
      <c r="BL3" s="428" t="s">
        <v>78</v>
      </c>
      <c r="BM3" s="429"/>
      <c r="BN3" s="396" t="s">
        <v>773</v>
      </c>
      <c r="BO3" s="396" t="s">
        <v>774</v>
      </c>
      <c r="BP3" s="424" t="s">
        <v>735</v>
      </c>
      <c r="BQ3" s="424"/>
      <c r="BR3" s="387" t="s">
        <v>79</v>
      </c>
      <c r="BS3" s="421"/>
      <c r="BT3" s="396" t="s">
        <v>792</v>
      </c>
      <c r="BU3" s="396" t="s">
        <v>794</v>
      </c>
      <c r="BV3" s="424" t="s">
        <v>735</v>
      </c>
      <c r="BW3" s="424"/>
    </row>
    <row r="4" spans="1:75" ht="39" customHeight="1" x14ac:dyDescent="0.3">
      <c r="B4" s="176" t="s">
        <v>80</v>
      </c>
      <c r="C4" s="212" t="s">
        <v>81</v>
      </c>
      <c r="D4" s="26" t="s">
        <v>34</v>
      </c>
      <c r="E4" s="213" t="s">
        <v>36</v>
      </c>
      <c r="F4" s="213" t="s">
        <v>242</v>
      </c>
      <c r="G4" s="213" t="s">
        <v>46</v>
      </c>
      <c r="H4" s="26" t="s">
        <v>44</v>
      </c>
      <c r="I4" s="26" t="s">
        <v>40</v>
      </c>
      <c r="J4" s="26" t="s">
        <v>42</v>
      </c>
      <c r="K4" s="233" t="s">
        <v>9</v>
      </c>
      <c r="L4" s="234" t="s">
        <v>83</v>
      </c>
      <c r="M4" s="107" t="s">
        <v>84</v>
      </c>
      <c r="N4" s="108" t="s">
        <v>85</v>
      </c>
      <c r="O4" s="106" t="s">
        <v>83</v>
      </c>
      <c r="P4" s="107" t="s">
        <v>84</v>
      </c>
      <c r="Q4" s="108" t="s">
        <v>85</v>
      </c>
      <c r="R4" s="106" t="s">
        <v>83</v>
      </c>
      <c r="S4" s="107" t="s">
        <v>84</v>
      </c>
      <c r="T4" s="108" t="s">
        <v>85</v>
      </c>
      <c r="U4" s="109" t="s">
        <v>83</v>
      </c>
      <c r="V4" s="110" t="s">
        <v>84</v>
      </c>
      <c r="W4" s="111" t="s">
        <v>85</v>
      </c>
      <c r="X4" s="109" t="s">
        <v>83</v>
      </c>
      <c r="Y4" s="110" t="s">
        <v>84</v>
      </c>
      <c r="Z4" s="111" t="s">
        <v>85</v>
      </c>
      <c r="AA4" s="109" t="s">
        <v>83</v>
      </c>
      <c r="AB4" s="110" t="s">
        <v>84</v>
      </c>
      <c r="AC4" s="111" t="s">
        <v>85</v>
      </c>
      <c r="AD4" s="109" t="s">
        <v>83</v>
      </c>
      <c r="AE4" s="110" t="s">
        <v>84</v>
      </c>
      <c r="AF4" s="111" t="s">
        <v>85</v>
      </c>
      <c r="AG4" s="109" t="s">
        <v>83</v>
      </c>
      <c r="AH4" s="110" t="s">
        <v>84</v>
      </c>
      <c r="AI4" s="111" t="s">
        <v>85</v>
      </c>
      <c r="AJ4" s="109" t="s">
        <v>83</v>
      </c>
      <c r="AK4" s="110" t="s">
        <v>84</v>
      </c>
      <c r="AL4" s="111" t="s">
        <v>85</v>
      </c>
      <c r="AM4" s="109" t="s">
        <v>83</v>
      </c>
      <c r="AN4" s="110" t="s">
        <v>84</v>
      </c>
      <c r="AO4" s="111" t="s">
        <v>85</v>
      </c>
      <c r="AP4" s="109" t="s">
        <v>83</v>
      </c>
      <c r="AQ4" s="110" t="s">
        <v>84</v>
      </c>
      <c r="AR4" s="111" t="s">
        <v>85</v>
      </c>
      <c r="AS4" s="109" t="s">
        <v>83</v>
      </c>
      <c r="AT4" s="110" t="s">
        <v>84</v>
      </c>
      <c r="AU4" s="111" t="s">
        <v>85</v>
      </c>
      <c r="AV4" s="109" t="s">
        <v>83</v>
      </c>
      <c r="AW4" s="112" t="s">
        <v>84</v>
      </c>
      <c r="AX4" s="113" t="s">
        <v>85</v>
      </c>
      <c r="AY4" s="114">
        <f>SUM(AY5:AY40)</f>
        <v>0.53731343283582067</v>
      </c>
      <c r="AZ4" s="115" t="s">
        <v>86</v>
      </c>
      <c r="BA4" s="115" t="s">
        <v>87</v>
      </c>
      <c r="BB4" s="396"/>
      <c r="BC4" s="396"/>
      <c r="BD4" s="294" t="s">
        <v>738</v>
      </c>
      <c r="BE4" s="294" t="s">
        <v>739</v>
      </c>
      <c r="BF4" s="115" t="s">
        <v>86</v>
      </c>
      <c r="BG4" s="115" t="s">
        <v>87</v>
      </c>
      <c r="BH4" s="396"/>
      <c r="BI4" s="396"/>
      <c r="BJ4" s="294" t="s">
        <v>738</v>
      </c>
      <c r="BK4" s="294" t="s">
        <v>739</v>
      </c>
      <c r="BL4" s="115" t="s">
        <v>86</v>
      </c>
      <c r="BM4" s="115" t="s">
        <v>87</v>
      </c>
      <c r="BN4" s="396"/>
      <c r="BO4" s="396"/>
      <c r="BP4" s="294" t="s">
        <v>738</v>
      </c>
      <c r="BQ4" s="294" t="s">
        <v>739</v>
      </c>
      <c r="BR4" s="115" t="s">
        <v>86</v>
      </c>
      <c r="BS4" s="207" t="s">
        <v>87</v>
      </c>
      <c r="BT4" s="396"/>
      <c r="BU4" s="396"/>
      <c r="BV4" s="294" t="s">
        <v>738</v>
      </c>
      <c r="BW4" s="294" t="s">
        <v>739</v>
      </c>
    </row>
    <row r="5" spans="1:75" ht="207" customHeight="1" x14ac:dyDescent="0.3">
      <c r="B5" s="435" t="s">
        <v>297</v>
      </c>
      <c r="C5" s="69" t="s">
        <v>298</v>
      </c>
      <c r="D5" s="50" t="s">
        <v>299</v>
      </c>
      <c r="E5" s="70" t="s">
        <v>300</v>
      </c>
      <c r="F5" s="70" t="s">
        <v>92</v>
      </c>
      <c r="G5" s="214" t="s">
        <v>93</v>
      </c>
      <c r="H5" s="39" t="s">
        <v>301</v>
      </c>
      <c r="I5" s="40">
        <v>45659</v>
      </c>
      <c r="J5" s="40">
        <v>46022</v>
      </c>
      <c r="K5" s="180">
        <f>PTEP!$G$12/PTEP!$D$12</f>
        <v>1.4925373134328358E-2</v>
      </c>
      <c r="L5" s="182">
        <v>2</v>
      </c>
      <c r="M5" s="16">
        <v>2</v>
      </c>
      <c r="N5" s="55">
        <f>+M5/L5</f>
        <v>1</v>
      </c>
      <c r="O5" s="16">
        <v>1</v>
      </c>
      <c r="P5" s="16">
        <v>1</v>
      </c>
      <c r="Q5" s="55">
        <f>+P5/O5</f>
        <v>1</v>
      </c>
      <c r="R5" s="16">
        <v>0</v>
      </c>
      <c r="S5" s="16">
        <v>0</v>
      </c>
      <c r="T5" s="55" t="e">
        <f>+S5/R5</f>
        <v>#DIV/0!</v>
      </c>
      <c r="U5" s="30">
        <v>1</v>
      </c>
      <c r="V5" s="30">
        <v>1</v>
      </c>
      <c r="W5" s="31">
        <f>+V5/U5</f>
        <v>1</v>
      </c>
      <c r="X5" s="30">
        <v>1</v>
      </c>
      <c r="Y5" s="30">
        <v>1</v>
      </c>
      <c r="Z5" s="31">
        <f>+Y5/X5</f>
        <v>1</v>
      </c>
      <c r="AA5" s="30">
        <v>1</v>
      </c>
      <c r="AB5" s="30">
        <v>1</v>
      </c>
      <c r="AC5" s="31">
        <f>+AB5/AA5</f>
        <v>1</v>
      </c>
      <c r="AD5" s="30">
        <v>1</v>
      </c>
      <c r="AE5" s="30">
        <v>1</v>
      </c>
      <c r="AF5" s="31">
        <f>+AE5/AD5</f>
        <v>1</v>
      </c>
      <c r="AG5" s="30">
        <v>1</v>
      </c>
      <c r="AH5" s="30">
        <v>1</v>
      </c>
      <c r="AI5" s="31">
        <f>+AH5/AG5</f>
        <v>1</v>
      </c>
      <c r="AJ5" s="30">
        <v>1</v>
      </c>
      <c r="AK5" s="30">
        <v>1</v>
      </c>
      <c r="AL5" s="31">
        <f>+AK5/AJ5</f>
        <v>1</v>
      </c>
      <c r="AM5" s="30">
        <v>1</v>
      </c>
      <c r="AN5" s="30">
        <v>1</v>
      </c>
      <c r="AO5" s="31">
        <f>+AN5/AM5</f>
        <v>1</v>
      </c>
      <c r="AP5" s="30">
        <v>1</v>
      </c>
      <c r="AQ5" s="97">
        <v>0</v>
      </c>
      <c r="AR5" s="31">
        <f>+AQ5/AP5</f>
        <v>0</v>
      </c>
      <c r="AS5" s="30">
        <v>1</v>
      </c>
      <c r="AT5" s="30">
        <v>2</v>
      </c>
      <c r="AU5" s="31">
        <f>+AT5/AS5</f>
        <v>2</v>
      </c>
      <c r="AV5" s="116">
        <f>L5+O5+R5+U5+X5++AA5+AD5+AG5+AJ5+AM5+AP5+AS5</f>
        <v>12</v>
      </c>
      <c r="AW5" s="117">
        <f>M5+P5+S5+V5+Y5+AB5+AE5+AH5+AK5+AN5+AQ5+AT5</f>
        <v>12</v>
      </c>
      <c r="AX5" s="118">
        <f>AW5/AV5</f>
        <v>1</v>
      </c>
      <c r="AY5" s="119">
        <f t="shared" ref="AY5:AY40" si="0">IFERROR(AX5*K5,"")</f>
        <v>1.4925373134328358E-2</v>
      </c>
      <c r="AZ5" s="17" t="s">
        <v>302</v>
      </c>
      <c r="BA5" s="18" t="s">
        <v>303</v>
      </c>
      <c r="BB5" s="58" t="s">
        <v>829</v>
      </c>
      <c r="BC5" s="261" t="s">
        <v>741</v>
      </c>
      <c r="BD5" s="259">
        <v>0.25</v>
      </c>
      <c r="BE5" s="260">
        <v>3.5211267605633799E-3</v>
      </c>
      <c r="BF5" s="17" t="s">
        <v>304</v>
      </c>
      <c r="BG5" s="60" t="s">
        <v>175</v>
      </c>
      <c r="BH5" s="58" t="s">
        <v>862</v>
      </c>
      <c r="BI5" s="261" t="s">
        <v>741</v>
      </c>
      <c r="BJ5" s="264">
        <v>0.5</v>
      </c>
      <c r="BK5" s="265">
        <v>7.0422535211267599E-3</v>
      </c>
      <c r="BL5" s="17" t="s">
        <v>305</v>
      </c>
      <c r="BM5" s="60" t="s">
        <v>306</v>
      </c>
      <c r="BN5" s="58" t="s">
        <v>889</v>
      </c>
      <c r="BO5" s="261" t="s">
        <v>741</v>
      </c>
      <c r="BP5" s="269">
        <v>0.75</v>
      </c>
      <c r="BQ5" s="265">
        <v>1.0563380281690141E-2</v>
      </c>
      <c r="BR5" s="252" t="s">
        <v>920</v>
      </c>
      <c r="BS5" s="82" t="s">
        <v>307</v>
      </c>
      <c r="BT5" s="82" t="s">
        <v>1011</v>
      </c>
      <c r="BU5" s="261" t="s">
        <v>741</v>
      </c>
      <c r="BV5" s="259">
        <f>AX5</f>
        <v>1</v>
      </c>
      <c r="BW5" s="268">
        <f>AY5</f>
        <v>1.4925373134328358E-2</v>
      </c>
    </row>
    <row r="6" spans="1:75" ht="202.5" customHeight="1" x14ac:dyDescent="0.3">
      <c r="B6" s="435"/>
      <c r="C6" s="69" t="s">
        <v>308</v>
      </c>
      <c r="D6" s="49" t="s">
        <v>309</v>
      </c>
      <c r="E6" s="70" t="s">
        <v>310</v>
      </c>
      <c r="F6" s="70" t="s">
        <v>92</v>
      </c>
      <c r="G6" s="214" t="s">
        <v>93</v>
      </c>
      <c r="H6" s="39" t="s">
        <v>311</v>
      </c>
      <c r="I6" s="40">
        <v>45691</v>
      </c>
      <c r="J6" s="40" t="s">
        <v>132</v>
      </c>
      <c r="K6" s="180">
        <f>PTEP!$G$12/PTEP!$D$12</f>
        <v>1.4925373134328358E-2</v>
      </c>
      <c r="L6" s="182">
        <v>0</v>
      </c>
      <c r="M6" s="16">
        <v>0</v>
      </c>
      <c r="N6" s="55" t="e">
        <f t="shared" ref="N6:N40" si="1">+M6/L6</f>
        <v>#DIV/0!</v>
      </c>
      <c r="O6" s="16">
        <v>0</v>
      </c>
      <c r="P6" s="16">
        <v>0</v>
      </c>
      <c r="Q6" s="55" t="e">
        <f t="shared" ref="Q6:Q40" si="2">+P6/O6</f>
        <v>#DIV/0!</v>
      </c>
      <c r="R6" s="30">
        <v>0.5</v>
      </c>
      <c r="S6" s="30">
        <v>0.5</v>
      </c>
      <c r="T6" s="55">
        <f t="shared" ref="T6:T40" si="3">+S6/R6</f>
        <v>1</v>
      </c>
      <c r="U6" s="30">
        <v>0</v>
      </c>
      <c r="V6" s="30">
        <v>0</v>
      </c>
      <c r="W6" s="31" t="e">
        <f t="shared" ref="W6:W40" si="4">+V6/U6</f>
        <v>#DIV/0!</v>
      </c>
      <c r="X6" s="30">
        <v>0</v>
      </c>
      <c r="Y6" s="30">
        <v>0</v>
      </c>
      <c r="Z6" s="31" t="e">
        <f t="shared" ref="Z6:Z40" si="5">+Y6/X6</f>
        <v>#DIV/0!</v>
      </c>
      <c r="AA6" s="30">
        <v>0.5</v>
      </c>
      <c r="AB6" s="30">
        <v>0.5</v>
      </c>
      <c r="AC6" s="31">
        <f t="shared" ref="AC6:AC40" si="6">+AB6/AA6</f>
        <v>1</v>
      </c>
      <c r="AD6" s="30">
        <v>0</v>
      </c>
      <c r="AE6" s="30">
        <v>0</v>
      </c>
      <c r="AF6" s="31" t="e">
        <f t="shared" ref="AF6:AF40" si="7">+AE6/AD6</f>
        <v>#DIV/0!</v>
      </c>
      <c r="AG6" s="30">
        <v>0</v>
      </c>
      <c r="AH6" s="30">
        <v>0</v>
      </c>
      <c r="AI6" s="31" t="e">
        <f t="shared" ref="AI6:AI40" si="8">+AH6/AG6</f>
        <v>#DIV/0!</v>
      </c>
      <c r="AJ6" s="30">
        <v>0</v>
      </c>
      <c r="AK6" s="30">
        <v>0</v>
      </c>
      <c r="AL6" s="31" t="e">
        <f t="shared" ref="AL6:AL40" si="9">+AK6/AJ6</f>
        <v>#DIV/0!</v>
      </c>
      <c r="AM6" s="30">
        <v>0</v>
      </c>
      <c r="AN6" s="30">
        <v>0</v>
      </c>
      <c r="AO6" s="31" t="e">
        <f t="shared" ref="AO6:AO40" si="10">+AN6/AM6</f>
        <v>#DIV/0!</v>
      </c>
      <c r="AP6" s="30">
        <v>0</v>
      </c>
      <c r="AQ6" s="30">
        <v>0</v>
      </c>
      <c r="AR6" s="31" t="e">
        <f t="shared" ref="AR6:AR40" si="11">+AQ6/AP6</f>
        <v>#DIV/0!</v>
      </c>
      <c r="AS6" s="30">
        <v>0</v>
      </c>
      <c r="AT6" s="30">
        <v>0</v>
      </c>
      <c r="AU6" s="31" t="e">
        <f t="shared" ref="AU6:AU40" si="12">+AT6/AS6</f>
        <v>#DIV/0!</v>
      </c>
      <c r="AV6" s="116">
        <f t="shared" ref="AV6" si="13">L6+O6+R6+U6+X6++AA6+AD6+AG6+AJ6+AM6+AP6+AS6</f>
        <v>1</v>
      </c>
      <c r="AW6" s="117">
        <f t="shared" ref="AW6" si="14">M6+P6+S6+V6+Y6+AB6+AE6+AH6+AK6+AN6+AQ6+AT6</f>
        <v>1</v>
      </c>
      <c r="AX6" s="118">
        <f t="shared" ref="AX6:AX40" si="15">AW6/AV6</f>
        <v>1</v>
      </c>
      <c r="AY6" s="119">
        <f t="shared" si="0"/>
        <v>1.4925373134328358E-2</v>
      </c>
      <c r="AZ6" s="17" t="s">
        <v>312</v>
      </c>
      <c r="BA6" s="18" t="s">
        <v>313</v>
      </c>
      <c r="BB6" s="58" t="s">
        <v>830</v>
      </c>
      <c r="BC6" s="261" t="s">
        <v>741</v>
      </c>
      <c r="BD6" s="259">
        <v>0.5</v>
      </c>
      <c r="BE6" s="260">
        <v>7.0422535211267599E-3</v>
      </c>
      <c r="BF6" s="17" t="s">
        <v>314</v>
      </c>
      <c r="BG6" s="60" t="s">
        <v>175</v>
      </c>
      <c r="BH6" s="58" t="s">
        <v>863</v>
      </c>
      <c r="BI6" s="261" t="s">
        <v>741</v>
      </c>
      <c r="BJ6" s="264">
        <v>1</v>
      </c>
      <c r="BK6" s="265">
        <v>1.408450704225352E-2</v>
      </c>
      <c r="BL6" s="32"/>
      <c r="BM6" s="60" t="s">
        <v>136</v>
      </c>
      <c r="BN6" s="263" t="s">
        <v>890</v>
      </c>
      <c r="BO6" s="266" t="s">
        <v>776</v>
      </c>
      <c r="BP6" s="264">
        <v>1</v>
      </c>
      <c r="BQ6" s="268">
        <v>1.408450704225352E-2</v>
      </c>
      <c r="BR6" s="175" t="s">
        <v>100</v>
      </c>
      <c r="BS6" s="18" t="s">
        <v>315</v>
      </c>
      <c r="BT6" s="58" t="s">
        <v>921</v>
      </c>
      <c r="BU6" s="266" t="s">
        <v>776</v>
      </c>
      <c r="BV6" s="259">
        <f>AX6</f>
        <v>1</v>
      </c>
      <c r="BW6" s="268">
        <f>AY6</f>
        <v>1.4925373134328358E-2</v>
      </c>
    </row>
    <row r="7" spans="1:75" ht="234.6" customHeight="1" x14ac:dyDescent="0.3">
      <c r="B7" s="435"/>
      <c r="C7" s="69" t="s">
        <v>316</v>
      </c>
      <c r="D7" s="41" t="s">
        <v>317</v>
      </c>
      <c r="E7" s="215" t="s">
        <v>318</v>
      </c>
      <c r="F7" s="215" t="s">
        <v>92</v>
      </c>
      <c r="G7" s="214" t="s">
        <v>93</v>
      </c>
      <c r="H7" s="39" t="s">
        <v>319</v>
      </c>
      <c r="I7" s="40">
        <v>45778</v>
      </c>
      <c r="J7" s="40">
        <v>45838</v>
      </c>
      <c r="K7" s="180">
        <f>PTEP!$G$12/PTEP!$D$12</f>
        <v>1.4925373134328358E-2</v>
      </c>
      <c r="L7" s="182">
        <v>0</v>
      </c>
      <c r="M7" s="16">
        <v>0</v>
      </c>
      <c r="N7" s="55" t="e">
        <f t="shared" si="1"/>
        <v>#DIV/0!</v>
      </c>
      <c r="O7" s="16">
        <v>0</v>
      </c>
      <c r="P7" s="16">
        <v>0</v>
      </c>
      <c r="Q7" s="55" t="e">
        <f t="shared" si="2"/>
        <v>#DIV/0!</v>
      </c>
      <c r="R7" s="16">
        <v>0</v>
      </c>
      <c r="S7" s="16">
        <v>0</v>
      </c>
      <c r="T7" s="55" t="e">
        <f t="shared" si="3"/>
        <v>#DIV/0!</v>
      </c>
      <c r="U7" s="30">
        <v>0</v>
      </c>
      <c r="V7" s="30">
        <v>0</v>
      </c>
      <c r="W7" s="31" t="e">
        <f t="shared" si="4"/>
        <v>#DIV/0!</v>
      </c>
      <c r="X7" s="30">
        <v>1</v>
      </c>
      <c r="Y7" s="97">
        <v>0</v>
      </c>
      <c r="Z7" s="31">
        <f t="shared" si="5"/>
        <v>0</v>
      </c>
      <c r="AA7" s="30">
        <v>0</v>
      </c>
      <c r="AB7" s="30">
        <v>0</v>
      </c>
      <c r="AC7" s="31" t="e">
        <f t="shared" si="6"/>
        <v>#DIV/0!</v>
      </c>
      <c r="AD7" s="30">
        <v>0</v>
      </c>
      <c r="AE7" s="30">
        <v>0</v>
      </c>
      <c r="AF7" s="31" t="e">
        <f t="shared" si="7"/>
        <v>#DIV/0!</v>
      </c>
      <c r="AG7" s="30">
        <v>0</v>
      </c>
      <c r="AH7" s="30">
        <v>0</v>
      </c>
      <c r="AI7" s="31" t="e">
        <f t="shared" si="8"/>
        <v>#DIV/0!</v>
      </c>
      <c r="AJ7" s="30">
        <v>0</v>
      </c>
      <c r="AK7" s="30">
        <v>0</v>
      </c>
      <c r="AL7" s="31" t="e">
        <f t="shared" si="9"/>
        <v>#DIV/0!</v>
      </c>
      <c r="AM7" s="30">
        <v>0</v>
      </c>
      <c r="AN7" s="30">
        <v>0</v>
      </c>
      <c r="AO7" s="31" t="e">
        <f t="shared" si="10"/>
        <v>#DIV/0!</v>
      </c>
      <c r="AP7" s="30">
        <v>0</v>
      </c>
      <c r="AQ7" s="30">
        <v>1</v>
      </c>
      <c r="AR7" s="31" t="e">
        <f t="shared" si="11"/>
        <v>#DIV/0!</v>
      </c>
      <c r="AS7" s="30">
        <v>0</v>
      </c>
      <c r="AT7" s="30">
        <v>0</v>
      </c>
      <c r="AU7" s="31" t="e">
        <f t="shared" si="12"/>
        <v>#DIV/0!</v>
      </c>
      <c r="AV7" s="116">
        <f t="shared" ref="AV7:AV40" si="16">L7+O7+R7+U7+X7++AA7+AD7+AG7+AJ7+AM7+AP7+AS7</f>
        <v>1</v>
      </c>
      <c r="AW7" s="117">
        <f t="shared" ref="AV7:AW40" si="17">M7+P7+S7+V7+Y7+AB7+AE7+AH7+AK7+AN7+AQ7+AT7</f>
        <v>1</v>
      </c>
      <c r="AX7" s="118">
        <f t="shared" si="15"/>
        <v>1</v>
      </c>
      <c r="AY7" s="119">
        <f t="shared" si="0"/>
        <v>1.4925373134328358E-2</v>
      </c>
      <c r="AZ7" s="17" t="s">
        <v>320</v>
      </c>
      <c r="BA7" s="18" t="s">
        <v>321</v>
      </c>
      <c r="BB7" s="58" t="s">
        <v>831</v>
      </c>
      <c r="BC7" s="266" t="s">
        <v>254</v>
      </c>
      <c r="BD7" s="259">
        <v>0</v>
      </c>
      <c r="BE7" s="260">
        <v>0</v>
      </c>
      <c r="BF7" s="72" t="s">
        <v>322</v>
      </c>
      <c r="BG7" s="73" t="s">
        <v>323</v>
      </c>
      <c r="BH7" s="58" t="s">
        <v>864</v>
      </c>
      <c r="BI7" s="262" t="s">
        <v>745</v>
      </c>
      <c r="BJ7" s="270">
        <v>0</v>
      </c>
      <c r="BK7" s="265">
        <v>0</v>
      </c>
      <c r="BL7" s="32"/>
      <c r="BM7" s="60" t="s">
        <v>136</v>
      </c>
      <c r="BN7" s="277" t="s">
        <v>891</v>
      </c>
      <c r="BO7" s="262" t="s">
        <v>745</v>
      </c>
      <c r="BP7" s="270">
        <v>0</v>
      </c>
      <c r="BQ7" s="268">
        <v>0</v>
      </c>
      <c r="BR7" s="59" t="s">
        <v>324</v>
      </c>
      <c r="BS7" s="60" t="s">
        <v>325</v>
      </c>
      <c r="BT7" s="18" t="s">
        <v>973</v>
      </c>
      <c r="BU7" s="261" t="s">
        <v>741</v>
      </c>
      <c r="BV7" s="259">
        <f t="shared" ref="BV7" si="18">AX7</f>
        <v>1</v>
      </c>
      <c r="BW7" s="268">
        <f t="shared" ref="BW7" si="19">AY7</f>
        <v>1.4925373134328358E-2</v>
      </c>
    </row>
    <row r="8" spans="1:75" ht="396" customHeight="1" x14ac:dyDescent="0.3">
      <c r="B8" s="435"/>
      <c r="C8" s="69" t="s">
        <v>326</v>
      </c>
      <c r="D8" s="41" t="s">
        <v>327</v>
      </c>
      <c r="E8" s="215" t="s">
        <v>328</v>
      </c>
      <c r="F8" s="215" t="s">
        <v>92</v>
      </c>
      <c r="G8" s="216" t="s">
        <v>93</v>
      </c>
      <c r="H8" s="217" t="s">
        <v>329</v>
      </c>
      <c r="I8" s="40">
        <v>45691</v>
      </c>
      <c r="J8" s="40">
        <v>46022</v>
      </c>
      <c r="K8" s="180">
        <f>PTEP!$G$12/PTEP!$D$12</f>
        <v>1.4925373134328358E-2</v>
      </c>
      <c r="L8" s="182">
        <v>0</v>
      </c>
      <c r="M8" s="16">
        <v>0</v>
      </c>
      <c r="N8" s="55" t="e">
        <f t="shared" si="1"/>
        <v>#DIV/0!</v>
      </c>
      <c r="O8" s="16">
        <v>0</v>
      </c>
      <c r="P8" s="16">
        <v>0</v>
      </c>
      <c r="Q8" s="55" t="e">
        <f t="shared" si="2"/>
        <v>#DIV/0!</v>
      </c>
      <c r="R8" s="16">
        <v>0</v>
      </c>
      <c r="S8" s="16">
        <v>0</v>
      </c>
      <c r="T8" s="55" t="e">
        <f t="shared" si="3"/>
        <v>#DIV/0!</v>
      </c>
      <c r="U8" s="30">
        <v>0</v>
      </c>
      <c r="V8" s="30">
        <v>0</v>
      </c>
      <c r="W8" s="31" t="e">
        <f t="shared" si="4"/>
        <v>#DIV/0!</v>
      </c>
      <c r="X8" s="30">
        <v>0</v>
      </c>
      <c r="Y8" s="30">
        <v>0</v>
      </c>
      <c r="Z8" s="31" t="e">
        <f t="shared" si="5"/>
        <v>#DIV/0!</v>
      </c>
      <c r="AA8" s="30">
        <v>1</v>
      </c>
      <c r="AB8" s="30">
        <v>0</v>
      </c>
      <c r="AC8" s="31">
        <f t="shared" si="6"/>
        <v>0</v>
      </c>
      <c r="AD8" s="30">
        <v>0</v>
      </c>
      <c r="AE8" s="30">
        <v>2</v>
      </c>
      <c r="AF8" s="31" t="e">
        <f t="shared" si="7"/>
        <v>#DIV/0!</v>
      </c>
      <c r="AG8" s="30">
        <v>0</v>
      </c>
      <c r="AH8" s="30">
        <v>0</v>
      </c>
      <c r="AI8" s="31" t="e">
        <f t="shared" si="8"/>
        <v>#DIV/0!</v>
      </c>
      <c r="AJ8" s="30">
        <v>1</v>
      </c>
      <c r="AK8" s="30">
        <v>0</v>
      </c>
      <c r="AL8" s="31">
        <f t="shared" si="9"/>
        <v>0</v>
      </c>
      <c r="AM8" s="30">
        <v>0</v>
      </c>
      <c r="AN8" s="30">
        <v>0</v>
      </c>
      <c r="AO8" s="31" t="e">
        <f t="shared" si="10"/>
        <v>#DIV/0!</v>
      </c>
      <c r="AP8" s="30">
        <v>0</v>
      </c>
      <c r="AQ8" s="30">
        <v>0</v>
      </c>
      <c r="AR8" s="31" t="e">
        <f t="shared" si="11"/>
        <v>#DIV/0!</v>
      </c>
      <c r="AS8" s="30">
        <v>0</v>
      </c>
      <c r="AT8" s="30">
        <v>0</v>
      </c>
      <c r="AU8" s="31" t="e">
        <f t="shared" si="12"/>
        <v>#DIV/0!</v>
      </c>
      <c r="AV8" s="116">
        <f t="shared" si="16"/>
        <v>2</v>
      </c>
      <c r="AW8" s="117">
        <f t="shared" si="17"/>
        <v>2</v>
      </c>
      <c r="AX8" s="118">
        <f t="shared" si="15"/>
        <v>1</v>
      </c>
      <c r="AY8" s="119">
        <f t="shared" si="0"/>
        <v>1.4925373134328358E-2</v>
      </c>
      <c r="AZ8" s="17" t="s">
        <v>330</v>
      </c>
      <c r="BA8" s="18" t="s">
        <v>331</v>
      </c>
      <c r="BB8" s="58" t="s">
        <v>832</v>
      </c>
      <c r="BC8" s="266" t="s">
        <v>254</v>
      </c>
      <c r="BD8" s="259">
        <v>0</v>
      </c>
      <c r="BE8" s="260">
        <v>0</v>
      </c>
      <c r="BF8" s="72" t="s">
        <v>332</v>
      </c>
      <c r="BG8" s="73" t="s">
        <v>333</v>
      </c>
      <c r="BH8" s="58" t="s">
        <v>865</v>
      </c>
      <c r="BI8" s="262" t="s">
        <v>745</v>
      </c>
      <c r="BJ8" s="264">
        <v>0</v>
      </c>
      <c r="BK8" s="265">
        <v>0</v>
      </c>
      <c r="BL8" s="84" t="s">
        <v>334</v>
      </c>
      <c r="BM8" s="73" t="s">
        <v>335</v>
      </c>
      <c r="BN8" s="58" t="s">
        <v>892</v>
      </c>
      <c r="BO8" s="261" t="s">
        <v>741</v>
      </c>
      <c r="BP8" s="264">
        <v>1</v>
      </c>
      <c r="BQ8" s="268">
        <v>1.408450704225352E-2</v>
      </c>
      <c r="BR8" s="175" t="s">
        <v>100</v>
      </c>
      <c r="BS8" s="18" t="s">
        <v>157</v>
      </c>
      <c r="BT8" s="58" t="s">
        <v>922</v>
      </c>
      <c r="BU8" s="266" t="s">
        <v>797</v>
      </c>
      <c r="BV8" s="259">
        <f t="shared" ref="BV8:BW12" si="20">AX8</f>
        <v>1</v>
      </c>
      <c r="BW8" s="268">
        <f t="shared" si="20"/>
        <v>1.4925373134328358E-2</v>
      </c>
    </row>
    <row r="9" spans="1:75" ht="256.5" customHeight="1" x14ac:dyDescent="0.3">
      <c r="B9" s="435"/>
      <c r="C9" s="69" t="s">
        <v>336</v>
      </c>
      <c r="D9" s="218" t="s">
        <v>337</v>
      </c>
      <c r="E9" s="84" t="s">
        <v>338</v>
      </c>
      <c r="F9" s="84" t="s">
        <v>339</v>
      </c>
      <c r="G9" s="219" t="s">
        <v>93</v>
      </c>
      <c r="H9" s="51" t="s">
        <v>340</v>
      </c>
      <c r="I9" s="220">
        <v>45659</v>
      </c>
      <c r="J9" s="220">
        <v>46022</v>
      </c>
      <c r="K9" s="180">
        <f>PTEP!$G$12/PTEP!$D$12</f>
        <v>1.4925373134328358E-2</v>
      </c>
      <c r="L9" s="182">
        <v>1</v>
      </c>
      <c r="M9" s="16">
        <v>1</v>
      </c>
      <c r="N9" s="55">
        <f t="shared" si="1"/>
        <v>1</v>
      </c>
      <c r="O9" s="16">
        <v>1</v>
      </c>
      <c r="P9" s="16">
        <v>1</v>
      </c>
      <c r="Q9" s="55">
        <f t="shared" si="2"/>
        <v>1</v>
      </c>
      <c r="R9" s="16">
        <v>1</v>
      </c>
      <c r="S9" s="16">
        <v>1</v>
      </c>
      <c r="T9" s="55">
        <f t="shared" si="3"/>
        <v>1</v>
      </c>
      <c r="U9" s="30">
        <v>1</v>
      </c>
      <c r="V9" s="30">
        <v>1</v>
      </c>
      <c r="W9" s="31">
        <f t="shared" si="4"/>
        <v>1</v>
      </c>
      <c r="X9" s="30">
        <v>1</v>
      </c>
      <c r="Y9" s="30">
        <v>1</v>
      </c>
      <c r="Z9" s="31">
        <f t="shared" si="5"/>
        <v>1</v>
      </c>
      <c r="AA9" s="30">
        <v>1</v>
      </c>
      <c r="AB9" s="30">
        <v>1</v>
      </c>
      <c r="AC9" s="31">
        <f t="shared" si="6"/>
        <v>1</v>
      </c>
      <c r="AD9" s="30">
        <v>1</v>
      </c>
      <c r="AE9" s="30">
        <v>1</v>
      </c>
      <c r="AF9" s="31">
        <f t="shared" si="7"/>
        <v>1</v>
      </c>
      <c r="AG9" s="30">
        <v>1</v>
      </c>
      <c r="AH9" s="30">
        <v>1</v>
      </c>
      <c r="AI9" s="31">
        <f t="shared" si="8"/>
        <v>1</v>
      </c>
      <c r="AJ9" s="30">
        <v>1</v>
      </c>
      <c r="AK9" s="30">
        <v>1</v>
      </c>
      <c r="AL9" s="31">
        <f t="shared" si="9"/>
        <v>1</v>
      </c>
      <c r="AM9" s="30">
        <v>1</v>
      </c>
      <c r="AN9" s="30">
        <v>1</v>
      </c>
      <c r="AO9" s="31">
        <f t="shared" si="10"/>
        <v>1</v>
      </c>
      <c r="AP9" s="30">
        <v>1</v>
      </c>
      <c r="AQ9" s="30">
        <v>1</v>
      </c>
      <c r="AR9" s="31">
        <f t="shared" si="11"/>
        <v>1</v>
      </c>
      <c r="AS9" s="30">
        <v>1</v>
      </c>
      <c r="AT9" s="30">
        <v>1</v>
      </c>
      <c r="AU9" s="31">
        <f t="shared" si="12"/>
        <v>1</v>
      </c>
      <c r="AV9" s="116">
        <f t="shared" si="16"/>
        <v>12</v>
      </c>
      <c r="AW9" s="117">
        <f t="shared" si="17"/>
        <v>12</v>
      </c>
      <c r="AX9" s="118">
        <f t="shared" si="15"/>
        <v>1</v>
      </c>
      <c r="AY9" s="119">
        <f t="shared" si="0"/>
        <v>1.4925373134328358E-2</v>
      </c>
      <c r="AZ9" s="17" t="s">
        <v>341</v>
      </c>
      <c r="BA9" s="63" t="s">
        <v>342</v>
      </c>
      <c r="BB9" s="58" t="s">
        <v>833</v>
      </c>
      <c r="BC9" s="261" t="s">
        <v>741</v>
      </c>
      <c r="BD9" s="259">
        <v>0.25</v>
      </c>
      <c r="BE9" s="260">
        <v>3.5211267605633799E-3</v>
      </c>
      <c r="BF9" s="17" t="s">
        <v>343</v>
      </c>
      <c r="BG9" s="60" t="s">
        <v>175</v>
      </c>
      <c r="BH9" s="58" t="s">
        <v>866</v>
      </c>
      <c r="BI9" s="261" t="s">
        <v>741</v>
      </c>
      <c r="BJ9" s="264">
        <v>0.5</v>
      </c>
      <c r="BK9" s="265">
        <v>7.0422535211267599E-3</v>
      </c>
      <c r="BL9" s="17" t="s">
        <v>344</v>
      </c>
      <c r="BM9" s="82" t="s">
        <v>345</v>
      </c>
      <c r="BN9" s="58" t="s">
        <v>893</v>
      </c>
      <c r="BO9" s="261" t="s">
        <v>741</v>
      </c>
      <c r="BP9" s="269">
        <v>0.75</v>
      </c>
      <c r="BQ9" s="268">
        <v>1.0563380281690141E-2</v>
      </c>
      <c r="BR9" s="17" t="s">
        <v>346</v>
      </c>
      <c r="BS9" s="82" t="s">
        <v>347</v>
      </c>
      <c r="BT9" s="58" t="s">
        <v>923</v>
      </c>
      <c r="BU9" s="261" t="s">
        <v>741</v>
      </c>
      <c r="BV9" s="259">
        <f t="shared" si="20"/>
        <v>1</v>
      </c>
      <c r="BW9" s="268">
        <f t="shared" si="20"/>
        <v>1.4925373134328358E-2</v>
      </c>
    </row>
    <row r="10" spans="1:75" ht="207" x14ac:dyDescent="0.3">
      <c r="B10" s="435"/>
      <c r="C10" s="69" t="s">
        <v>348</v>
      </c>
      <c r="D10" s="218" t="s">
        <v>349</v>
      </c>
      <c r="E10" s="37" t="s">
        <v>350</v>
      </c>
      <c r="F10" s="53" t="s">
        <v>351</v>
      </c>
      <c r="G10" s="219" t="s">
        <v>93</v>
      </c>
      <c r="H10" s="51" t="s">
        <v>352</v>
      </c>
      <c r="I10" s="221">
        <v>45659</v>
      </c>
      <c r="J10" s="221">
        <v>46022</v>
      </c>
      <c r="K10" s="180">
        <f>PTEP!$G$12/PTEP!$D$12</f>
        <v>1.4925373134328358E-2</v>
      </c>
      <c r="L10" s="182">
        <v>0</v>
      </c>
      <c r="M10" s="16">
        <v>0</v>
      </c>
      <c r="N10" s="55" t="e">
        <f t="shared" si="1"/>
        <v>#DIV/0!</v>
      </c>
      <c r="O10" s="16">
        <v>0</v>
      </c>
      <c r="P10" s="16">
        <v>0</v>
      </c>
      <c r="Q10" s="55" t="e">
        <f t="shared" si="2"/>
        <v>#DIV/0!</v>
      </c>
      <c r="R10" s="16">
        <v>0</v>
      </c>
      <c r="S10" s="16">
        <v>0</v>
      </c>
      <c r="T10" s="55" t="e">
        <f t="shared" si="3"/>
        <v>#DIV/0!</v>
      </c>
      <c r="U10" s="30">
        <v>0</v>
      </c>
      <c r="V10" s="30">
        <v>0</v>
      </c>
      <c r="W10" s="31" t="e">
        <f t="shared" si="4"/>
        <v>#DIV/0!</v>
      </c>
      <c r="X10" s="30">
        <v>0</v>
      </c>
      <c r="Y10" s="30">
        <v>0</v>
      </c>
      <c r="Z10" s="31" t="e">
        <f t="shared" si="5"/>
        <v>#DIV/0!</v>
      </c>
      <c r="AA10" s="30">
        <v>1</v>
      </c>
      <c r="AB10" s="30">
        <v>1</v>
      </c>
      <c r="AC10" s="31">
        <f t="shared" si="6"/>
        <v>1</v>
      </c>
      <c r="AD10" s="30">
        <v>0</v>
      </c>
      <c r="AE10" s="30">
        <v>0</v>
      </c>
      <c r="AF10" s="31" t="e">
        <f t="shared" si="7"/>
        <v>#DIV/0!</v>
      </c>
      <c r="AG10" s="30">
        <v>0</v>
      </c>
      <c r="AH10" s="30">
        <v>0</v>
      </c>
      <c r="AI10" s="31" t="e">
        <f t="shared" si="8"/>
        <v>#DIV/0!</v>
      </c>
      <c r="AJ10" s="30">
        <v>0</v>
      </c>
      <c r="AK10" s="30">
        <v>0</v>
      </c>
      <c r="AL10" s="31" t="e">
        <f t="shared" si="9"/>
        <v>#DIV/0!</v>
      </c>
      <c r="AM10" s="30">
        <v>0</v>
      </c>
      <c r="AN10" s="30">
        <v>0</v>
      </c>
      <c r="AO10" s="31" t="e">
        <f t="shared" si="10"/>
        <v>#DIV/0!</v>
      </c>
      <c r="AP10" s="30">
        <v>1</v>
      </c>
      <c r="AQ10" s="30">
        <v>0</v>
      </c>
      <c r="AR10" s="31">
        <f t="shared" si="11"/>
        <v>0</v>
      </c>
      <c r="AS10" s="30">
        <v>0</v>
      </c>
      <c r="AT10" s="30">
        <v>1</v>
      </c>
      <c r="AU10" s="31" t="e">
        <f t="shared" si="12"/>
        <v>#DIV/0!</v>
      </c>
      <c r="AV10" s="116">
        <f t="shared" si="16"/>
        <v>2</v>
      </c>
      <c r="AW10" s="117">
        <f t="shared" si="17"/>
        <v>2</v>
      </c>
      <c r="AX10" s="118">
        <f t="shared" si="15"/>
        <v>1</v>
      </c>
      <c r="AY10" s="119">
        <f t="shared" si="0"/>
        <v>1.4925373134328358E-2</v>
      </c>
      <c r="AZ10" s="17" t="s">
        <v>353</v>
      </c>
      <c r="BA10" s="18" t="s">
        <v>354</v>
      </c>
      <c r="BB10" s="58" t="s">
        <v>834</v>
      </c>
      <c r="BC10" s="266" t="s">
        <v>254</v>
      </c>
      <c r="BD10" s="259">
        <v>0</v>
      </c>
      <c r="BE10" s="260">
        <v>0</v>
      </c>
      <c r="BF10" s="17" t="s">
        <v>355</v>
      </c>
      <c r="BG10" s="60" t="s">
        <v>175</v>
      </c>
      <c r="BH10" s="58" t="s">
        <v>867</v>
      </c>
      <c r="BI10" s="261" t="s">
        <v>741</v>
      </c>
      <c r="BJ10" s="264">
        <v>0.5</v>
      </c>
      <c r="BK10" s="265">
        <v>7.0422535211267599E-3</v>
      </c>
      <c r="BL10" s="32"/>
      <c r="BM10" s="60" t="s">
        <v>136</v>
      </c>
      <c r="BN10" s="58" t="s">
        <v>894</v>
      </c>
      <c r="BO10" s="266" t="s">
        <v>254</v>
      </c>
      <c r="BP10" s="269">
        <v>0.5</v>
      </c>
      <c r="BQ10" s="268">
        <v>7.0422535211267599E-3</v>
      </c>
      <c r="BR10" s="252" t="s">
        <v>356</v>
      </c>
      <c r="BS10" s="82" t="s">
        <v>357</v>
      </c>
      <c r="BT10" s="58" t="s">
        <v>953</v>
      </c>
      <c r="BU10" s="261" t="s">
        <v>741</v>
      </c>
      <c r="BV10" s="259">
        <f t="shared" si="20"/>
        <v>1</v>
      </c>
      <c r="BW10" s="268">
        <f t="shared" si="20"/>
        <v>1.4925373134328358E-2</v>
      </c>
    </row>
    <row r="11" spans="1:75" ht="90" customHeight="1" x14ac:dyDescent="0.3">
      <c r="B11" s="435"/>
      <c r="C11" s="69" t="s">
        <v>358</v>
      </c>
      <c r="D11" s="219" t="s">
        <v>359</v>
      </c>
      <c r="E11" s="219" t="s">
        <v>360</v>
      </c>
      <c r="F11" s="53" t="s">
        <v>92</v>
      </c>
      <c r="G11" s="53" t="s">
        <v>93</v>
      </c>
      <c r="H11" s="37" t="s">
        <v>361</v>
      </c>
      <c r="I11" s="220">
        <v>45689</v>
      </c>
      <c r="J11" s="220">
        <v>46022</v>
      </c>
      <c r="K11" s="180">
        <f>PTEP!$G$12/PTEP!$D$12</f>
        <v>1.4925373134328358E-2</v>
      </c>
      <c r="L11" s="182">
        <v>1</v>
      </c>
      <c r="M11" s="16">
        <v>1</v>
      </c>
      <c r="N11" s="55">
        <f t="shared" si="1"/>
        <v>1</v>
      </c>
      <c r="O11" s="16">
        <v>0</v>
      </c>
      <c r="P11" s="16">
        <v>0</v>
      </c>
      <c r="Q11" s="55" t="e">
        <f t="shared" si="2"/>
        <v>#DIV/0!</v>
      </c>
      <c r="R11" s="16">
        <v>0</v>
      </c>
      <c r="S11" s="16">
        <v>0</v>
      </c>
      <c r="T11" s="55" t="e">
        <f t="shared" si="3"/>
        <v>#DIV/0!</v>
      </c>
      <c r="U11" s="30">
        <v>0</v>
      </c>
      <c r="V11" s="30">
        <v>0</v>
      </c>
      <c r="W11" s="31" t="e">
        <f t="shared" si="4"/>
        <v>#DIV/0!</v>
      </c>
      <c r="X11" s="30">
        <v>0</v>
      </c>
      <c r="Y11" s="30">
        <v>0</v>
      </c>
      <c r="Z11" s="31" t="e">
        <f t="shared" si="5"/>
        <v>#DIV/0!</v>
      </c>
      <c r="AA11" s="30">
        <v>0</v>
      </c>
      <c r="AB11" s="30">
        <v>0</v>
      </c>
      <c r="AC11" s="31" t="e">
        <f t="shared" si="6"/>
        <v>#DIV/0!</v>
      </c>
      <c r="AD11" s="30">
        <v>0</v>
      </c>
      <c r="AE11" s="30">
        <v>0</v>
      </c>
      <c r="AF11" s="31" t="e">
        <f t="shared" si="7"/>
        <v>#DIV/0!</v>
      </c>
      <c r="AG11" s="30">
        <v>0</v>
      </c>
      <c r="AH11" s="30">
        <v>0</v>
      </c>
      <c r="AI11" s="31" t="e">
        <f t="shared" si="8"/>
        <v>#DIV/0!</v>
      </c>
      <c r="AJ11" s="30">
        <v>0</v>
      </c>
      <c r="AK11" s="30">
        <v>0</v>
      </c>
      <c r="AL11" s="31" t="e">
        <f t="shared" si="9"/>
        <v>#DIV/0!</v>
      </c>
      <c r="AM11" s="30">
        <v>0</v>
      </c>
      <c r="AN11" s="30">
        <v>0</v>
      </c>
      <c r="AO11" s="31" t="e">
        <f t="shared" si="10"/>
        <v>#DIV/0!</v>
      </c>
      <c r="AP11" s="30">
        <v>0</v>
      </c>
      <c r="AQ11" s="30">
        <v>0</v>
      </c>
      <c r="AR11" s="31" t="e">
        <f t="shared" si="11"/>
        <v>#DIV/0!</v>
      </c>
      <c r="AS11" s="30">
        <v>0</v>
      </c>
      <c r="AT11" s="30">
        <v>0</v>
      </c>
      <c r="AU11" s="31" t="e">
        <f t="shared" si="12"/>
        <v>#DIV/0!</v>
      </c>
      <c r="AV11" s="116">
        <f t="shared" si="16"/>
        <v>1</v>
      </c>
      <c r="AW11" s="117">
        <f t="shared" si="17"/>
        <v>1</v>
      </c>
      <c r="AX11" s="118">
        <f t="shared" si="15"/>
        <v>1</v>
      </c>
      <c r="AY11" s="119">
        <f t="shared" si="0"/>
        <v>1.4925373134328358E-2</v>
      </c>
      <c r="AZ11" s="17" t="s">
        <v>362</v>
      </c>
      <c r="BA11" s="18" t="s">
        <v>363</v>
      </c>
      <c r="BB11" s="58" t="s">
        <v>835</v>
      </c>
      <c r="BC11" s="261" t="s">
        <v>741</v>
      </c>
      <c r="BD11" s="259">
        <v>0.25</v>
      </c>
      <c r="BE11" s="260">
        <v>3.5211267605633799E-3</v>
      </c>
      <c r="BF11" s="17" t="s">
        <v>364</v>
      </c>
      <c r="BG11" s="63" t="s">
        <v>365</v>
      </c>
      <c r="BH11" s="58" t="s">
        <v>868</v>
      </c>
      <c r="BI11" s="261" t="s">
        <v>741</v>
      </c>
      <c r="BJ11" s="264">
        <v>1</v>
      </c>
      <c r="BK11" s="265">
        <v>1.408450704225352E-2</v>
      </c>
      <c r="BL11" s="32"/>
      <c r="BM11" s="60" t="s">
        <v>99</v>
      </c>
      <c r="BN11" s="263" t="s">
        <v>895</v>
      </c>
      <c r="BO11" s="266" t="s">
        <v>765</v>
      </c>
      <c r="BP11" s="264">
        <v>1</v>
      </c>
      <c r="BQ11" s="268">
        <v>1.408450704225352E-2</v>
      </c>
      <c r="BR11" s="175" t="s">
        <v>100</v>
      </c>
      <c r="BS11" s="18" t="s">
        <v>366</v>
      </c>
      <c r="BT11" s="58" t="s">
        <v>924</v>
      </c>
      <c r="BU11" s="266" t="s">
        <v>917</v>
      </c>
      <c r="BV11" s="259">
        <f t="shared" si="20"/>
        <v>1</v>
      </c>
      <c r="BW11" s="268">
        <f t="shared" si="20"/>
        <v>1.4925373134328358E-2</v>
      </c>
    </row>
    <row r="12" spans="1:75" ht="170.25" customHeight="1" x14ac:dyDescent="0.3">
      <c r="B12" s="435"/>
      <c r="C12" s="69" t="s">
        <v>367</v>
      </c>
      <c r="D12" s="76" t="s">
        <v>368</v>
      </c>
      <c r="E12" s="222" t="s">
        <v>369</v>
      </c>
      <c r="F12" s="76" t="s">
        <v>370</v>
      </c>
      <c r="G12" s="222" t="s">
        <v>93</v>
      </c>
      <c r="H12" s="77" t="s">
        <v>371</v>
      </c>
      <c r="I12" s="223">
        <v>45792</v>
      </c>
      <c r="J12" s="223" t="s">
        <v>372</v>
      </c>
      <c r="K12" s="180">
        <f>PTEP!$G$12/PTEP!$D$12</f>
        <v>1.4925373134328358E-2</v>
      </c>
      <c r="L12" s="182">
        <v>0</v>
      </c>
      <c r="M12" s="16">
        <v>0</v>
      </c>
      <c r="N12" s="55" t="e">
        <f t="shared" si="1"/>
        <v>#DIV/0!</v>
      </c>
      <c r="O12" s="16">
        <v>0</v>
      </c>
      <c r="P12" s="16">
        <v>0</v>
      </c>
      <c r="Q12" s="55" t="e">
        <f t="shared" si="2"/>
        <v>#DIV/0!</v>
      </c>
      <c r="R12" s="16">
        <v>0</v>
      </c>
      <c r="S12" s="16">
        <v>0</v>
      </c>
      <c r="T12" s="55" t="e">
        <f t="shared" si="3"/>
        <v>#DIV/0!</v>
      </c>
      <c r="U12" s="30">
        <v>0</v>
      </c>
      <c r="V12" s="30">
        <v>0</v>
      </c>
      <c r="W12" s="31" t="e">
        <f t="shared" si="4"/>
        <v>#DIV/0!</v>
      </c>
      <c r="X12" s="30">
        <v>1</v>
      </c>
      <c r="Y12" s="97">
        <v>0</v>
      </c>
      <c r="Z12" s="31">
        <f t="shared" si="5"/>
        <v>0</v>
      </c>
      <c r="AA12" s="30">
        <v>0</v>
      </c>
      <c r="AB12" s="30">
        <v>0</v>
      </c>
      <c r="AC12" s="31" t="e">
        <f t="shared" si="6"/>
        <v>#DIV/0!</v>
      </c>
      <c r="AD12" s="30">
        <v>0</v>
      </c>
      <c r="AE12" s="30">
        <v>0</v>
      </c>
      <c r="AF12" s="31" t="e">
        <f t="shared" si="7"/>
        <v>#DIV/0!</v>
      </c>
      <c r="AG12" s="30">
        <v>1</v>
      </c>
      <c r="AH12" s="30">
        <v>1</v>
      </c>
      <c r="AI12" s="31">
        <f t="shared" si="8"/>
        <v>1</v>
      </c>
      <c r="AJ12" s="30">
        <v>0</v>
      </c>
      <c r="AK12" s="30">
        <v>0</v>
      </c>
      <c r="AL12" s="31" t="e">
        <f t="shared" si="9"/>
        <v>#DIV/0!</v>
      </c>
      <c r="AM12" s="30">
        <v>0</v>
      </c>
      <c r="AN12" s="30">
        <v>0</v>
      </c>
      <c r="AO12" s="31" t="e">
        <f t="shared" si="10"/>
        <v>#DIV/0!</v>
      </c>
      <c r="AP12" s="30">
        <v>1</v>
      </c>
      <c r="AQ12" s="248">
        <v>2</v>
      </c>
      <c r="AR12" s="31">
        <f t="shared" si="11"/>
        <v>2</v>
      </c>
      <c r="AS12" s="30">
        <v>0</v>
      </c>
      <c r="AT12" s="30">
        <v>0</v>
      </c>
      <c r="AU12" s="31" t="e">
        <f t="shared" si="12"/>
        <v>#DIV/0!</v>
      </c>
      <c r="AV12" s="116">
        <f t="shared" si="16"/>
        <v>3</v>
      </c>
      <c r="AW12" s="117">
        <f t="shared" si="17"/>
        <v>3</v>
      </c>
      <c r="AX12" s="118">
        <f>AW12/AV12</f>
        <v>1</v>
      </c>
      <c r="AY12" s="119">
        <f t="shared" si="0"/>
        <v>1.4925373134328358E-2</v>
      </c>
      <c r="AZ12" s="17" t="s">
        <v>373</v>
      </c>
      <c r="BA12" s="18" t="s">
        <v>374</v>
      </c>
      <c r="BB12" s="58" t="s">
        <v>836</v>
      </c>
      <c r="BC12" s="266" t="s">
        <v>254</v>
      </c>
      <c r="BD12" s="259">
        <v>0</v>
      </c>
      <c r="BE12" s="260">
        <v>0</v>
      </c>
      <c r="BF12" s="72" t="s">
        <v>375</v>
      </c>
      <c r="BG12" s="73" t="s">
        <v>376</v>
      </c>
      <c r="BH12" s="58" t="s">
        <v>869</v>
      </c>
      <c r="BI12" s="262" t="s">
        <v>745</v>
      </c>
      <c r="BJ12" s="264">
        <v>0</v>
      </c>
      <c r="BK12" s="265">
        <v>0</v>
      </c>
      <c r="BL12" s="70" t="s">
        <v>377</v>
      </c>
      <c r="BM12" s="73" t="s">
        <v>378</v>
      </c>
      <c r="BN12" s="277" t="s">
        <v>896</v>
      </c>
      <c r="BO12" s="262" t="s">
        <v>745</v>
      </c>
      <c r="BP12" s="269">
        <v>0.33333333333333331</v>
      </c>
      <c r="BQ12" s="268">
        <v>4.6948356807511729E-3</v>
      </c>
      <c r="BR12" s="70" t="s">
        <v>379</v>
      </c>
      <c r="BS12" s="82" t="s">
        <v>380</v>
      </c>
      <c r="BT12" s="58" t="s">
        <v>925</v>
      </c>
      <c r="BU12" s="261" t="s">
        <v>741</v>
      </c>
      <c r="BV12" s="259">
        <f t="shared" si="20"/>
        <v>1</v>
      </c>
      <c r="BW12" s="268">
        <f t="shared" si="20"/>
        <v>1.4925373134328358E-2</v>
      </c>
    </row>
    <row r="13" spans="1:75" ht="123.75" customHeight="1" x14ac:dyDescent="0.3">
      <c r="B13" s="435"/>
      <c r="C13" s="69" t="s">
        <v>381</v>
      </c>
      <c r="D13" s="50" t="s">
        <v>382</v>
      </c>
      <c r="E13" s="50" t="s">
        <v>383</v>
      </c>
      <c r="F13" s="50" t="s">
        <v>384</v>
      </c>
      <c r="G13" s="53" t="s">
        <v>93</v>
      </c>
      <c r="H13" s="28" t="s">
        <v>385</v>
      </c>
      <c r="I13" s="34">
        <v>45748</v>
      </c>
      <c r="J13" s="34">
        <v>46022</v>
      </c>
      <c r="K13" s="180">
        <f>PTEP!$G$12/PTEP!$D$12</f>
        <v>1.4925373134328358E-2</v>
      </c>
      <c r="L13" s="182">
        <v>0</v>
      </c>
      <c r="M13" s="16">
        <v>0</v>
      </c>
      <c r="N13" s="55" t="e">
        <f t="shared" si="1"/>
        <v>#DIV/0!</v>
      </c>
      <c r="O13" s="16">
        <v>1</v>
      </c>
      <c r="P13" s="16">
        <v>1</v>
      </c>
      <c r="Q13" s="55">
        <f t="shared" si="2"/>
        <v>1</v>
      </c>
      <c r="R13" s="16">
        <v>0</v>
      </c>
      <c r="S13" s="16">
        <v>0</v>
      </c>
      <c r="T13" s="55" t="e">
        <f t="shared" si="3"/>
        <v>#DIV/0!</v>
      </c>
      <c r="U13" s="30">
        <v>0</v>
      </c>
      <c r="V13" s="30">
        <v>0</v>
      </c>
      <c r="W13" s="31" t="e">
        <f t="shared" si="4"/>
        <v>#DIV/0!</v>
      </c>
      <c r="X13" s="30">
        <v>0</v>
      </c>
      <c r="Y13" s="30">
        <v>0</v>
      </c>
      <c r="Z13" s="31" t="e">
        <f t="shared" si="5"/>
        <v>#DIV/0!</v>
      </c>
      <c r="AA13" s="30">
        <v>1</v>
      </c>
      <c r="AB13" s="30">
        <v>1</v>
      </c>
      <c r="AC13" s="31">
        <f t="shared" si="6"/>
        <v>1</v>
      </c>
      <c r="AD13" s="30">
        <v>0</v>
      </c>
      <c r="AE13" s="30">
        <v>0</v>
      </c>
      <c r="AF13" s="31" t="e">
        <f t="shared" si="7"/>
        <v>#DIV/0!</v>
      </c>
      <c r="AG13" s="30">
        <v>1</v>
      </c>
      <c r="AH13" s="97">
        <v>0</v>
      </c>
      <c r="AI13" s="31">
        <f t="shared" si="8"/>
        <v>0</v>
      </c>
      <c r="AJ13" s="30">
        <v>0</v>
      </c>
      <c r="AK13" s="97">
        <v>1</v>
      </c>
      <c r="AL13" s="31" t="e">
        <f t="shared" si="9"/>
        <v>#DIV/0!</v>
      </c>
      <c r="AM13" s="30">
        <v>0</v>
      </c>
      <c r="AN13" s="30">
        <v>0</v>
      </c>
      <c r="AO13" s="31" t="e">
        <f t="shared" si="10"/>
        <v>#DIV/0!</v>
      </c>
      <c r="AP13" s="30">
        <v>1</v>
      </c>
      <c r="AQ13" s="30">
        <v>1</v>
      </c>
      <c r="AR13" s="31">
        <f t="shared" si="11"/>
        <v>1</v>
      </c>
      <c r="AS13" s="30">
        <v>0</v>
      </c>
      <c r="AT13" s="30">
        <v>0</v>
      </c>
      <c r="AU13" s="31" t="e">
        <f t="shared" si="12"/>
        <v>#DIV/0!</v>
      </c>
      <c r="AV13" s="116">
        <f t="shared" si="16"/>
        <v>4</v>
      </c>
      <c r="AW13" s="117">
        <f t="shared" si="17"/>
        <v>4</v>
      </c>
      <c r="AX13" s="118">
        <f t="shared" si="15"/>
        <v>1</v>
      </c>
      <c r="AY13" s="119">
        <f t="shared" si="0"/>
        <v>1.4925373134328358E-2</v>
      </c>
      <c r="AZ13" s="17" t="s">
        <v>386</v>
      </c>
      <c r="BA13" s="18" t="s">
        <v>387</v>
      </c>
      <c r="BB13" s="58" t="s">
        <v>837</v>
      </c>
      <c r="BC13" s="261" t="s">
        <v>741</v>
      </c>
      <c r="BD13" s="259">
        <v>0.25</v>
      </c>
      <c r="BE13" s="260">
        <v>3.5211267605633799E-3</v>
      </c>
      <c r="BF13" s="17" t="s">
        <v>388</v>
      </c>
      <c r="BG13" s="60" t="s">
        <v>175</v>
      </c>
      <c r="BH13" s="58" t="s">
        <v>870</v>
      </c>
      <c r="BI13" s="261" t="s">
        <v>741</v>
      </c>
      <c r="BJ13" s="264">
        <v>0.5</v>
      </c>
      <c r="BK13" s="265">
        <v>7.0422535211267599E-3</v>
      </c>
      <c r="BL13" s="70"/>
      <c r="BM13" s="94" t="s">
        <v>389</v>
      </c>
      <c r="BN13" s="277" t="s">
        <v>897</v>
      </c>
      <c r="BO13" s="262" t="s">
        <v>745</v>
      </c>
      <c r="BP13" s="269">
        <v>0.5</v>
      </c>
      <c r="BQ13" s="268">
        <v>7.0422535211267599E-3</v>
      </c>
      <c r="BR13" s="17" t="s">
        <v>390</v>
      </c>
      <c r="BS13" s="82" t="s">
        <v>391</v>
      </c>
      <c r="BT13" s="58" t="s">
        <v>926</v>
      </c>
      <c r="BU13" s="261" t="s">
        <v>741</v>
      </c>
      <c r="BV13" s="259">
        <f t="shared" ref="BV13" si="21">AX13</f>
        <v>1</v>
      </c>
      <c r="BW13" s="268">
        <f t="shared" ref="BW13" si="22">AY13</f>
        <v>1.4925373134328358E-2</v>
      </c>
    </row>
    <row r="14" spans="1:75" ht="146.25" customHeight="1" x14ac:dyDescent="0.3">
      <c r="B14" s="435"/>
      <c r="C14" s="69" t="s">
        <v>392</v>
      </c>
      <c r="D14" s="50" t="s">
        <v>393</v>
      </c>
      <c r="E14" s="50" t="s">
        <v>394</v>
      </c>
      <c r="F14" s="50" t="s">
        <v>384</v>
      </c>
      <c r="G14" s="53" t="s">
        <v>93</v>
      </c>
      <c r="H14" s="28" t="s">
        <v>395</v>
      </c>
      <c r="I14" s="34">
        <v>45748</v>
      </c>
      <c r="J14" s="34">
        <v>46022</v>
      </c>
      <c r="K14" s="180">
        <f>PTEP!$G$12/PTEP!$D$12</f>
        <v>1.4925373134328358E-2</v>
      </c>
      <c r="L14" s="182">
        <v>0</v>
      </c>
      <c r="M14" s="16">
        <v>0</v>
      </c>
      <c r="N14" s="55" t="e">
        <f t="shared" si="1"/>
        <v>#DIV/0!</v>
      </c>
      <c r="O14" s="16">
        <v>0</v>
      </c>
      <c r="P14" s="16">
        <v>0</v>
      </c>
      <c r="Q14" s="55" t="e">
        <f t="shared" si="2"/>
        <v>#DIV/0!</v>
      </c>
      <c r="R14" s="16">
        <v>1</v>
      </c>
      <c r="S14" s="97">
        <v>0</v>
      </c>
      <c r="T14" s="55">
        <f t="shared" si="3"/>
        <v>0</v>
      </c>
      <c r="U14" s="30">
        <v>0</v>
      </c>
      <c r="V14" s="30">
        <v>0</v>
      </c>
      <c r="W14" s="31" t="e">
        <f t="shared" si="4"/>
        <v>#DIV/0!</v>
      </c>
      <c r="X14" s="30">
        <v>0</v>
      </c>
      <c r="Y14" s="30">
        <v>0</v>
      </c>
      <c r="Z14" s="31" t="e">
        <f t="shared" si="5"/>
        <v>#DIV/0!</v>
      </c>
      <c r="AA14" s="30">
        <v>1</v>
      </c>
      <c r="AB14" s="30">
        <v>1</v>
      </c>
      <c r="AC14" s="31">
        <f t="shared" si="6"/>
        <v>1</v>
      </c>
      <c r="AD14" s="30">
        <v>0</v>
      </c>
      <c r="AE14" s="30">
        <v>0</v>
      </c>
      <c r="AF14" s="31" t="e">
        <f t="shared" si="7"/>
        <v>#DIV/0!</v>
      </c>
      <c r="AG14" s="30">
        <v>0</v>
      </c>
      <c r="AH14" s="30">
        <v>0</v>
      </c>
      <c r="AI14" s="31" t="e">
        <f t="shared" si="8"/>
        <v>#DIV/0!</v>
      </c>
      <c r="AJ14" s="30">
        <v>0</v>
      </c>
      <c r="AK14" s="30">
        <v>0</v>
      </c>
      <c r="AL14" s="31" t="e">
        <f t="shared" si="9"/>
        <v>#DIV/0!</v>
      </c>
      <c r="AM14" s="30">
        <v>1</v>
      </c>
      <c r="AN14" s="30">
        <v>0</v>
      </c>
      <c r="AO14" s="31">
        <f t="shared" si="10"/>
        <v>0</v>
      </c>
      <c r="AP14" s="30">
        <v>0</v>
      </c>
      <c r="AQ14" s="30">
        <v>2</v>
      </c>
      <c r="AR14" s="31" t="e">
        <f t="shared" si="11"/>
        <v>#DIV/0!</v>
      </c>
      <c r="AS14" s="30">
        <v>0</v>
      </c>
      <c r="AT14" s="30">
        <v>0</v>
      </c>
      <c r="AU14" s="31" t="e">
        <f t="shared" si="12"/>
        <v>#DIV/0!</v>
      </c>
      <c r="AV14" s="116">
        <f t="shared" si="16"/>
        <v>3</v>
      </c>
      <c r="AW14" s="117">
        <f t="shared" si="17"/>
        <v>3</v>
      </c>
      <c r="AX14" s="118">
        <f t="shared" si="15"/>
        <v>1</v>
      </c>
      <c r="AY14" s="119">
        <f t="shared" si="0"/>
        <v>1.4925373134328358E-2</v>
      </c>
      <c r="AZ14" s="17" t="s">
        <v>396</v>
      </c>
      <c r="BA14" s="18" t="s">
        <v>387</v>
      </c>
      <c r="BB14" s="58" t="s">
        <v>838</v>
      </c>
      <c r="BC14" s="266" t="s">
        <v>254</v>
      </c>
      <c r="BD14" s="259">
        <v>0</v>
      </c>
      <c r="BE14" s="260">
        <v>0</v>
      </c>
      <c r="BF14" s="17" t="s">
        <v>397</v>
      </c>
      <c r="BG14" s="60" t="s">
        <v>175</v>
      </c>
      <c r="BH14" s="58" t="s">
        <v>871</v>
      </c>
      <c r="BI14" s="261" t="s">
        <v>741</v>
      </c>
      <c r="BJ14" s="264">
        <v>0.33333333333333331</v>
      </c>
      <c r="BK14" s="265">
        <v>4.6948356807511729E-3</v>
      </c>
      <c r="BL14" s="70"/>
      <c r="BM14" s="73" t="s">
        <v>398</v>
      </c>
      <c r="BN14" s="277" t="s">
        <v>898</v>
      </c>
      <c r="BO14" s="262" t="s">
        <v>745</v>
      </c>
      <c r="BP14" s="269">
        <v>0.33333333333333331</v>
      </c>
      <c r="BQ14" s="265">
        <v>4.6948356807511729E-3</v>
      </c>
      <c r="BR14" s="17" t="s">
        <v>399</v>
      </c>
      <c r="BS14" s="82" t="s">
        <v>400</v>
      </c>
      <c r="BT14" s="58" t="s">
        <v>961</v>
      </c>
      <c r="BU14" s="261" t="s">
        <v>741</v>
      </c>
      <c r="BV14" s="259">
        <f t="shared" ref="BV14" si="23">AX14</f>
        <v>1</v>
      </c>
      <c r="BW14" s="268">
        <f t="shared" ref="BW14" si="24">AY14</f>
        <v>1.4925373134328358E-2</v>
      </c>
    </row>
    <row r="15" spans="1:75" ht="187.5" customHeight="1" x14ac:dyDescent="0.3">
      <c r="B15" s="435"/>
      <c r="C15" s="69" t="s">
        <v>401</v>
      </c>
      <c r="D15" s="50" t="s">
        <v>402</v>
      </c>
      <c r="E15" s="50" t="s">
        <v>403</v>
      </c>
      <c r="F15" s="50" t="s">
        <v>404</v>
      </c>
      <c r="G15" s="50" t="s">
        <v>93</v>
      </c>
      <c r="H15" s="28" t="s">
        <v>405</v>
      </c>
      <c r="I15" s="40">
        <v>45689</v>
      </c>
      <c r="J15" s="40">
        <v>46022</v>
      </c>
      <c r="K15" s="180">
        <f>PTEP!$G$12/PTEP!$D$12</f>
        <v>1.4925373134328358E-2</v>
      </c>
      <c r="L15" s="182">
        <v>1</v>
      </c>
      <c r="M15" s="16">
        <v>1</v>
      </c>
      <c r="N15" s="55">
        <f t="shared" si="1"/>
        <v>1</v>
      </c>
      <c r="O15" s="16">
        <v>1</v>
      </c>
      <c r="P15" s="16">
        <v>1</v>
      </c>
      <c r="Q15" s="55">
        <f t="shared" si="2"/>
        <v>1</v>
      </c>
      <c r="R15" s="16">
        <v>1</v>
      </c>
      <c r="S15" s="16">
        <v>1</v>
      </c>
      <c r="T15" s="55">
        <f t="shared" si="3"/>
        <v>1</v>
      </c>
      <c r="U15" s="30">
        <v>1</v>
      </c>
      <c r="V15" s="30">
        <v>1</v>
      </c>
      <c r="W15" s="31">
        <f t="shared" si="4"/>
        <v>1</v>
      </c>
      <c r="X15" s="30">
        <v>1</v>
      </c>
      <c r="Y15" s="30">
        <v>1</v>
      </c>
      <c r="Z15" s="31">
        <f t="shared" si="5"/>
        <v>1</v>
      </c>
      <c r="AA15" s="30">
        <v>1</v>
      </c>
      <c r="AB15" s="30">
        <v>1</v>
      </c>
      <c r="AC15" s="31">
        <f t="shared" si="6"/>
        <v>1</v>
      </c>
      <c r="AD15" s="30">
        <v>1</v>
      </c>
      <c r="AE15" s="30">
        <v>1</v>
      </c>
      <c r="AF15" s="31">
        <f t="shared" si="7"/>
        <v>1</v>
      </c>
      <c r="AG15" s="30">
        <v>1</v>
      </c>
      <c r="AH15" s="30">
        <v>1</v>
      </c>
      <c r="AI15" s="31">
        <f t="shared" si="8"/>
        <v>1</v>
      </c>
      <c r="AJ15" s="30">
        <v>1</v>
      </c>
      <c r="AK15" s="30">
        <v>1</v>
      </c>
      <c r="AL15" s="31">
        <f t="shared" si="9"/>
        <v>1</v>
      </c>
      <c r="AM15" s="30">
        <v>1</v>
      </c>
      <c r="AN15" s="30">
        <v>1</v>
      </c>
      <c r="AO15" s="31">
        <f t="shared" si="10"/>
        <v>1</v>
      </c>
      <c r="AP15" s="30">
        <v>1</v>
      </c>
      <c r="AQ15" s="30">
        <v>1</v>
      </c>
      <c r="AR15" s="31">
        <f t="shared" si="11"/>
        <v>1</v>
      </c>
      <c r="AS15" s="30">
        <v>1</v>
      </c>
      <c r="AT15" s="30">
        <v>1</v>
      </c>
      <c r="AU15" s="31">
        <f t="shared" si="12"/>
        <v>1</v>
      </c>
      <c r="AV15" s="116">
        <f t="shared" si="16"/>
        <v>12</v>
      </c>
      <c r="AW15" s="117">
        <f t="shared" si="17"/>
        <v>12</v>
      </c>
      <c r="AX15" s="118">
        <f t="shared" si="15"/>
        <v>1</v>
      </c>
      <c r="AY15" s="119">
        <f t="shared" si="0"/>
        <v>1.4925373134328358E-2</v>
      </c>
      <c r="AZ15" s="17" t="s">
        <v>406</v>
      </c>
      <c r="BA15" s="18" t="s">
        <v>387</v>
      </c>
      <c r="BB15" s="58" t="s">
        <v>839</v>
      </c>
      <c r="BC15" s="261" t="s">
        <v>741</v>
      </c>
      <c r="BD15" s="259">
        <v>0.25</v>
      </c>
      <c r="BE15" s="260">
        <v>3.5211267605633799E-3</v>
      </c>
      <c r="BF15" s="17" t="s">
        <v>406</v>
      </c>
      <c r="BG15" s="60" t="s">
        <v>175</v>
      </c>
      <c r="BH15" s="58" t="s">
        <v>872</v>
      </c>
      <c r="BI15" s="261" t="s">
        <v>741</v>
      </c>
      <c r="BJ15" s="264">
        <v>0.5</v>
      </c>
      <c r="BK15" s="265">
        <v>7.0422535211267599E-3</v>
      </c>
      <c r="BL15" s="17" t="s">
        <v>407</v>
      </c>
      <c r="BM15" s="73" t="s">
        <v>408</v>
      </c>
      <c r="BN15" s="58" t="s">
        <v>899</v>
      </c>
      <c r="BO15" s="261" t="s">
        <v>741</v>
      </c>
      <c r="BP15" s="269">
        <v>0.75</v>
      </c>
      <c r="BQ15" s="265">
        <v>4.6948356807511729E-3</v>
      </c>
      <c r="BR15" s="17" t="s">
        <v>407</v>
      </c>
      <c r="BS15" s="82" t="s">
        <v>409</v>
      </c>
      <c r="BT15" s="58" t="s">
        <v>954</v>
      </c>
      <c r="BU15" s="261" t="s">
        <v>741</v>
      </c>
      <c r="BV15" s="259">
        <f t="shared" ref="BV15" si="25">AX15</f>
        <v>1</v>
      </c>
      <c r="BW15" s="268">
        <f t="shared" ref="BW15" si="26">AY15</f>
        <v>1.4925373134328358E-2</v>
      </c>
    </row>
    <row r="16" spans="1:75" ht="195" customHeight="1" x14ac:dyDescent="0.3">
      <c r="B16" s="435"/>
      <c r="C16" s="69" t="s">
        <v>410</v>
      </c>
      <c r="D16" s="53" t="s">
        <v>411</v>
      </c>
      <c r="E16" s="53" t="s">
        <v>412</v>
      </c>
      <c r="F16" s="84" t="s">
        <v>413</v>
      </c>
      <c r="G16" s="53" t="s">
        <v>93</v>
      </c>
      <c r="H16" s="37" t="s">
        <v>414</v>
      </c>
      <c r="I16" s="220">
        <v>45659</v>
      </c>
      <c r="J16" s="220">
        <v>46022</v>
      </c>
      <c r="K16" s="180">
        <f>PTEP!$G$12/PTEP!$D$12</f>
        <v>1.4925373134328358E-2</v>
      </c>
      <c r="L16" s="182">
        <v>1</v>
      </c>
      <c r="M16" s="16">
        <v>1</v>
      </c>
      <c r="N16" s="55">
        <f t="shared" si="1"/>
        <v>1</v>
      </c>
      <c r="O16" s="16">
        <v>1</v>
      </c>
      <c r="P16" s="16">
        <v>1</v>
      </c>
      <c r="Q16" s="55">
        <f t="shared" si="2"/>
        <v>1</v>
      </c>
      <c r="R16" s="16">
        <v>0</v>
      </c>
      <c r="S16" s="16">
        <v>0</v>
      </c>
      <c r="T16" s="55" t="e">
        <f t="shared" si="3"/>
        <v>#DIV/0!</v>
      </c>
      <c r="U16" s="30">
        <v>0</v>
      </c>
      <c r="V16" s="30">
        <v>1</v>
      </c>
      <c r="W16" s="31" t="e">
        <f t="shared" si="4"/>
        <v>#DIV/0!</v>
      </c>
      <c r="X16" s="30">
        <v>0</v>
      </c>
      <c r="Y16" s="30">
        <v>0</v>
      </c>
      <c r="Z16" s="31" t="e">
        <f t="shared" si="5"/>
        <v>#DIV/0!</v>
      </c>
      <c r="AA16" s="30">
        <v>1</v>
      </c>
      <c r="AB16" s="30">
        <v>0</v>
      </c>
      <c r="AC16" s="31">
        <f t="shared" si="6"/>
        <v>0</v>
      </c>
      <c r="AD16" s="30">
        <v>0</v>
      </c>
      <c r="AE16" s="30">
        <v>1</v>
      </c>
      <c r="AF16" s="31" t="e">
        <f t="shared" si="7"/>
        <v>#DIV/0!</v>
      </c>
      <c r="AG16" s="30">
        <v>0</v>
      </c>
      <c r="AH16" s="30">
        <v>0</v>
      </c>
      <c r="AI16" s="31" t="e">
        <f t="shared" si="8"/>
        <v>#DIV/0!</v>
      </c>
      <c r="AJ16" s="30">
        <v>1</v>
      </c>
      <c r="AK16" s="30">
        <v>0</v>
      </c>
      <c r="AL16" s="31">
        <f t="shared" si="9"/>
        <v>0</v>
      </c>
      <c r="AM16" s="30">
        <v>0</v>
      </c>
      <c r="AN16" s="30">
        <v>1</v>
      </c>
      <c r="AO16" s="31" t="e">
        <f t="shared" si="10"/>
        <v>#DIV/0!</v>
      </c>
      <c r="AP16" s="30">
        <v>0</v>
      </c>
      <c r="AQ16" s="30">
        <v>0</v>
      </c>
      <c r="AR16" s="31" t="e">
        <f t="shared" si="11"/>
        <v>#DIV/0!</v>
      </c>
      <c r="AS16" s="30">
        <v>1</v>
      </c>
      <c r="AT16" s="30">
        <v>0</v>
      </c>
      <c r="AU16" s="31">
        <f t="shared" si="12"/>
        <v>0</v>
      </c>
      <c r="AV16" s="116">
        <f t="shared" si="16"/>
        <v>5</v>
      </c>
      <c r="AW16" s="117">
        <f t="shared" si="17"/>
        <v>5</v>
      </c>
      <c r="AX16" s="118">
        <f t="shared" si="15"/>
        <v>1</v>
      </c>
      <c r="AY16" s="119">
        <f t="shared" si="0"/>
        <v>1.4925373134328358E-2</v>
      </c>
      <c r="AZ16" s="64" t="s">
        <v>415</v>
      </c>
      <c r="BA16" s="18" t="s">
        <v>387</v>
      </c>
      <c r="BB16" s="58" t="s">
        <v>840</v>
      </c>
      <c r="BC16" s="261" t="s">
        <v>741</v>
      </c>
      <c r="BD16" s="259">
        <v>0.4</v>
      </c>
      <c r="BE16" s="260">
        <v>5.6338028169014079E-3</v>
      </c>
      <c r="BF16" s="64" t="s">
        <v>416</v>
      </c>
      <c r="BG16" s="60" t="s">
        <v>175</v>
      </c>
      <c r="BH16" s="58" t="s">
        <v>873</v>
      </c>
      <c r="BI16" s="261" t="s">
        <v>741</v>
      </c>
      <c r="BJ16" s="264">
        <v>0.6</v>
      </c>
      <c r="BK16" s="265">
        <v>8.4507042253521118E-3</v>
      </c>
      <c r="BL16" s="70" t="s">
        <v>417</v>
      </c>
      <c r="BM16" s="73" t="s">
        <v>418</v>
      </c>
      <c r="BN16" s="58" t="s">
        <v>900</v>
      </c>
      <c r="BO16" s="261" t="s">
        <v>741</v>
      </c>
      <c r="BP16" s="269">
        <v>0.6</v>
      </c>
      <c r="BQ16" s="265">
        <v>8.4507042253521118E-3</v>
      </c>
      <c r="BR16" s="252" t="s">
        <v>419</v>
      </c>
      <c r="BS16" s="82" t="s">
        <v>420</v>
      </c>
      <c r="BT16" s="58" t="s">
        <v>955</v>
      </c>
      <c r="BU16" s="261" t="s">
        <v>741</v>
      </c>
      <c r="BV16" s="259">
        <f t="shared" ref="BV16" si="27">AX16</f>
        <v>1</v>
      </c>
      <c r="BW16" s="268">
        <f t="shared" ref="BW16" si="28">AY16</f>
        <v>1.4925373134328358E-2</v>
      </c>
    </row>
    <row r="17" spans="2:75" ht="159.75" customHeight="1" x14ac:dyDescent="0.3">
      <c r="B17" s="435"/>
      <c r="C17" s="69" t="s">
        <v>421</v>
      </c>
      <c r="D17" s="36" t="s">
        <v>422</v>
      </c>
      <c r="E17" s="219" t="s">
        <v>423</v>
      </c>
      <c r="F17" s="53" t="s">
        <v>424</v>
      </c>
      <c r="G17" s="214" t="s">
        <v>93</v>
      </c>
      <c r="H17" s="224" t="s">
        <v>425</v>
      </c>
      <c r="I17" s="40">
        <v>45689</v>
      </c>
      <c r="J17" s="40">
        <v>46022</v>
      </c>
      <c r="K17" s="180">
        <f>PTEP!$G$12/PTEP!$D$12</f>
        <v>1.4925373134328358E-2</v>
      </c>
      <c r="L17" s="182">
        <v>0</v>
      </c>
      <c r="M17" s="16">
        <v>0</v>
      </c>
      <c r="N17" s="55" t="e">
        <f t="shared" si="1"/>
        <v>#DIV/0!</v>
      </c>
      <c r="O17" s="16">
        <v>0</v>
      </c>
      <c r="P17" s="16">
        <v>0</v>
      </c>
      <c r="Q17" s="55" t="e">
        <f t="shared" si="2"/>
        <v>#DIV/0!</v>
      </c>
      <c r="R17" s="16">
        <v>0</v>
      </c>
      <c r="S17" s="16">
        <v>0</v>
      </c>
      <c r="T17" s="55" t="e">
        <f t="shared" si="3"/>
        <v>#DIV/0!</v>
      </c>
      <c r="U17" s="30">
        <v>0</v>
      </c>
      <c r="V17" s="30">
        <v>0</v>
      </c>
      <c r="W17" s="31" t="e">
        <f t="shared" si="4"/>
        <v>#DIV/0!</v>
      </c>
      <c r="X17" s="30">
        <v>0</v>
      </c>
      <c r="Y17" s="30">
        <v>0</v>
      </c>
      <c r="Z17" s="31" t="e">
        <f t="shared" si="5"/>
        <v>#DIV/0!</v>
      </c>
      <c r="AA17" s="30">
        <v>0.5</v>
      </c>
      <c r="AB17" s="30">
        <v>0.5</v>
      </c>
      <c r="AC17" s="31">
        <f t="shared" si="6"/>
        <v>1</v>
      </c>
      <c r="AD17" s="30">
        <v>0</v>
      </c>
      <c r="AE17" s="30">
        <v>0</v>
      </c>
      <c r="AF17" s="31" t="e">
        <f t="shared" si="7"/>
        <v>#DIV/0!</v>
      </c>
      <c r="AG17" s="30">
        <v>0</v>
      </c>
      <c r="AH17" s="30">
        <v>0</v>
      </c>
      <c r="AI17" s="31" t="e">
        <f t="shared" si="8"/>
        <v>#DIV/0!</v>
      </c>
      <c r="AJ17" s="30">
        <v>0.5</v>
      </c>
      <c r="AK17" s="30">
        <v>0.2</v>
      </c>
      <c r="AL17" s="31">
        <f t="shared" si="9"/>
        <v>0.4</v>
      </c>
      <c r="AM17" s="30">
        <v>0</v>
      </c>
      <c r="AN17" s="30">
        <v>0</v>
      </c>
      <c r="AO17" s="31" t="e">
        <f t="shared" si="10"/>
        <v>#DIV/0!</v>
      </c>
      <c r="AP17" s="30">
        <v>0</v>
      </c>
      <c r="AQ17" s="30">
        <v>0</v>
      </c>
      <c r="AR17" s="31" t="e">
        <f t="shared" si="11"/>
        <v>#DIV/0!</v>
      </c>
      <c r="AS17" s="30">
        <v>0</v>
      </c>
      <c r="AT17" s="248">
        <v>0.3</v>
      </c>
      <c r="AU17" s="31" t="e">
        <f t="shared" si="12"/>
        <v>#DIV/0!</v>
      </c>
      <c r="AV17" s="116">
        <f t="shared" si="16"/>
        <v>1</v>
      </c>
      <c r="AW17" s="117">
        <f t="shared" si="17"/>
        <v>1</v>
      </c>
      <c r="AX17" s="118">
        <f t="shared" si="15"/>
        <v>1</v>
      </c>
      <c r="AY17" s="119">
        <f t="shared" si="0"/>
        <v>1.4925373134328358E-2</v>
      </c>
      <c r="AZ17" s="65" t="s">
        <v>426</v>
      </c>
      <c r="BA17" s="18" t="s">
        <v>427</v>
      </c>
      <c r="BB17" s="58" t="s">
        <v>750</v>
      </c>
      <c r="BC17" s="266" t="s">
        <v>254</v>
      </c>
      <c r="BD17" s="259">
        <v>0</v>
      </c>
      <c r="BE17" s="260">
        <v>0</v>
      </c>
      <c r="BF17" s="65" t="s">
        <v>428</v>
      </c>
      <c r="BG17" s="60" t="s">
        <v>175</v>
      </c>
      <c r="BH17" s="58" t="s">
        <v>874</v>
      </c>
      <c r="BI17" s="261" t="s">
        <v>741</v>
      </c>
      <c r="BJ17" s="264">
        <v>0.5</v>
      </c>
      <c r="BK17" s="265">
        <v>7.0422535211267599E-3</v>
      </c>
      <c r="BL17" s="85" t="s">
        <v>429</v>
      </c>
      <c r="BM17" s="94" t="s">
        <v>430</v>
      </c>
      <c r="BN17" s="58" t="s">
        <v>901</v>
      </c>
      <c r="BO17" s="261" t="s">
        <v>741</v>
      </c>
      <c r="BP17" s="269">
        <v>0.7</v>
      </c>
      <c r="BQ17" s="268">
        <v>9.8591549295774638E-3</v>
      </c>
      <c r="BR17" s="85" t="s">
        <v>431</v>
      </c>
      <c r="BS17" s="82" t="s">
        <v>432</v>
      </c>
      <c r="BT17" s="82" t="s">
        <v>927</v>
      </c>
      <c r="BU17" s="261" t="s">
        <v>741</v>
      </c>
      <c r="BV17" s="259">
        <f t="shared" ref="BV17" si="29">AX17</f>
        <v>1</v>
      </c>
      <c r="BW17" s="268">
        <f t="shared" ref="BW17" si="30">AY17</f>
        <v>1.4925373134328358E-2</v>
      </c>
    </row>
    <row r="18" spans="2:75" ht="90" customHeight="1" x14ac:dyDescent="0.3">
      <c r="B18" s="435"/>
      <c r="C18" s="69" t="s">
        <v>433</v>
      </c>
      <c r="D18" s="36" t="s">
        <v>434</v>
      </c>
      <c r="E18" s="219" t="s">
        <v>435</v>
      </c>
      <c r="F18" s="53" t="s">
        <v>424</v>
      </c>
      <c r="G18" s="214" t="s">
        <v>93</v>
      </c>
      <c r="H18" s="39" t="s">
        <v>436</v>
      </c>
      <c r="I18" s="40">
        <v>45689</v>
      </c>
      <c r="J18" s="40">
        <v>46022</v>
      </c>
      <c r="K18" s="180">
        <f>PTEP!$G$12/PTEP!$D$12</f>
        <v>1.4925373134328358E-2</v>
      </c>
      <c r="L18" s="182">
        <v>0</v>
      </c>
      <c r="M18" s="16">
        <v>0</v>
      </c>
      <c r="N18" s="55" t="e">
        <f t="shared" si="1"/>
        <v>#DIV/0!</v>
      </c>
      <c r="O18" s="16">
        <v>0</v>
      </c>
      <c r="P18" s="16">
        <v>0</v>
      </c>
      <c r="Q18" s="55" t="e">
        <f t="shared" si="2"/>
        <v>#DIV/0!</v>
      </c>
      <c r="R18" s="16">
        <v>0</v>
      </c>
      <c r="S18" s="16">
        <v>0</v>
      </c>
      <c r="T18" s="55" t="e">
        <f t="shared" si="3"/>
        <v>#DIV/0!</v>
      </c>
      <c r="U18" s="30">
        <v>0</v>
      </c>
      <c r="V18" s="30">
        <v>0</v>
      </c>
      <c r="W18" s="31" t="e">
        <f t="shared" si="4"/>
        <v>#DIV/0!</v>
      </c>
      <c r="X18" s="30">
        <v>0</v>
      </c>
      <c r="Y18" s="30">
        <v>0</v>
      </c>
      <c r="Z18" s="31" t="e">
        <f t="shared" si="5"/>
        <v>#DIV/0!</v>
      </c>
      <c r="AA18" s="30">
        <v>1</v>
      </c>
      <c r="AB18" s="30">
        <v>1</v>
      </c>
      <c r="AC18" s="31">
        <f t="shared" si="6"/>
        <v>1</v>
      </c>
      <c r="AD18" s="30">
        <v>0</v>
      </c>
      <c r="AE18" s="30">
        <v>0</v>
      </c>
      <c r="AF18" s="31" t="e">
        <f t="shared" si="7"/>
        <v>#DIV/0!</v>
      </c>
      <c r="AG18" s="30">
        <v>0</v>
      </c>
      <c r="AH18" s="30">
        <v>0</v>
      </c>
      <c r="AI18" s="31" t="e">
        <f t="shared" si="8"/>
        <v>#DIV/0!</v>
      </c>
      <c r="AJ18" s="30">
        <v>1</v>
      </c>
      <c r="AK18" s="30">
        <v>1</v>
      </c>
      <c r="AL18" s="31">
        <f t="shared" si="9"/>
        <v>1</v>
      </c>
      <c r="AM18" s="30">
        <v>0</v>
      </c>
      <c r="AN18" s="30">
        <v>0</v>
      </c>
      <c r="AO18" s="31" t="e">
        <f t="shared" si="10"/>
        <v>#DIV/0!</v>
      </c>
      <c r="AP18" s="30">
        <v>0</v>
      </c>
      <c r="AQ18" s="30">
        <v>0</v>
      </c>
      <c r="AR18" s="31" t="e">
        <f t="shared" si="11"/>
        <v>#DIV/0!</v>
      </c>
      <c r="AS18" s="30">
        <v>0</v>
      </c>
      <c r="AT18" s="30">
        <v>0</v>
      </c>
      <c r="AU18" s="31" t="e">
        <f t="shared" si="12"/>
        <v>#DIV/0!</v>
      </c>
      <c r="AV18" s="116">
        <f t="shared" si="16"/>
        <v>2</v>
      </c>
      <c r="AW18" s="117">
        <f t="shared" si="17"/>
        <v>2</v>
      </c>
      <c r="AX18" s="118">
        <f t="shared" si="15"/>
        <v>1</v>
      </c>
      <c r="AY18" s="119">
        <f t="shared" si="0"/>
        <v>1.4925373134328358E-2</v>
      </c>
      <c r="AZ18" s="17" t="s">
        <v>437</v>
      </c>
      <c r="BA18" s="18" t="s">
        <v>427</v>
      </c>
      <c r="BB18" s="58" t="s">
        <v>750</v>
      </c>
      <c r="BC18" s="266" t="s">
        <v>254</v>
      </c>
      <c r="BD18" s="259">
        <v>0</v>
      </c>
      <c r="BE18" s="260">
        <v>0</v>
      </c>
      <c r="BF18" s="17" t="s">
        <v>438</v>
      </c>
      <c r="BG18" s="60" t="s">
        <v>175</v>
      </c>
      <c r="BH18" s="58" t="s">
        <v>875</v>
      </c>
      <c r="BI18" s="261" t="s">
        <v>741</v>
      </c>
      <c r="BJ18" s="264">
        <v>0.5</v>
      </c>
      <c r="BK18" s="265">
        <v>7.0422535211267599E-3</v>
      </c>
      <c r="BL18" s="85" t="s">
        <v>439</v>
      </c>
      <c r="BM18" s="73" t="s">
        <v>440</v>
      </c>
      <c r="BN18" s="58" t="s">
        <v>902</v>
      </c>
      <c r="BO18" s="261" t="s">
        <v>741</v>
      </c>
      <c r="BP18" s="264">
        <v>1</v>
      </c>
      <c r="BQ18" s="268">
        <v>1.408450704225352E-2</v>
      </c>
      <c r="BR18" s="175" t="s">
        <v>100</v>
      </c>
      <c r="BS18" s="18" t="s">
        <v>157</v>
      </c>
      <c r="BT18" s="58" t="s">
        <v>922</v>
      </c>
      <c r="BU18" s="266" t="s">
        <v>919</v>
      </c>
      <c r="BV18" s="259">
        <f t="shared" ref="BV18:BW21" si="31">AX18</f>
        <v>1</v>
      </c>
      <c r="BW18" s="268">
        <f t="shared" si="31"/>
        <v>1.4925373134328358E-2</v>
      </c>
    </row>
    <row r="19" spans="2:75" ht="46.8" customHeight="1" x14ac:dyDescent="0.3">
      <c r="B19" s="435"/>
      <c r="C19" s="69" t="s">
        <v>441</v>
      </c>
      <c r="D19" s="36" t="s">
        <v>442</v>
      </c>
      <c r="E19" s="219" t="s">
        <v>443</v>
      </c>
      <c r="F19" s="53" t="s">
        <v>424</v>
      </c>
      <c r="G19" s="214" t="s">
        <v>93</v>
      </c>
      <c r="H19" s="39" t="s">
        <v>444</v>
      </c>
      <c r="I19" s="40">
        <v>45689</v>
      </c>
      <c r="J19" s="40">
        <v>46022</v>
      </c>
      <c r="K19" s="180">
        <f>PTEP!$G$12/PTEP!$D$12</f>
        <v>1.4925373134328358E-2</v>
      </c>
      <c r="L19" s="182">
        <v>1</v>
      </c>
      <c r="M19" s="16">
        <v>1</v>
      </c>
      <c r="N19" s="55">
        <f t="shared" si="1"/>
        <v>1</v>
      </c>
      <c r="O19" s="16">
        <v>1</v>
      </c>
      <c r="P19" s="16">
        <v>1</v>
      </c>
      <c r="Q19" s="55">
        <f t="shared" si="2"/>
        <v>1</v>
      </c>
      <c r="R19" s="16">
        <v>1</v>
      </c>
      <c r="S19" s="16">
        <v>1</v>
      </c>
      <c r="T19" s="55">
        <f t="shared" si="3"/>
        <v>1</v>
      </c>
      <c r="U19" s="30">
        <v>0</v>
      </c>
      <c r="V19" s="30">
        <v>0</v>
      </c>
      <c r="W19" s="31" t="e">
        <f t="shared" si="4"/>
        <v>#DIV/0!</v>
      </c>
      <c r="X19" s="30">
        <v>0</v>
      </c>
      <c r="Y19" s="30">
        <v>0</v>
      </c>
      <c r="Z19" s="31" t="e">
        <f t="shared" si="5"/>
        <v>#DIV/0!</v>
      </c>
      <c r="AA19" s="30">
        <v>0</v>
      </c>
      <c r="AB19" s="30">
        <v>0</v>
      </c>
      <c r="AC19" s="31" t="e">
        <f t="shared" si="6"/>
        <v>#DIV/0!</v>
      </c>
      <c r="AD19" s="30">
        <v>0</v>
      </c>
      <c r="AE19" s="30">
        <v>0</v>
      </c>
      <c r="AF19" s="31" t="e">
        <f t="shared" si="7"/>
        <v>#DIV/0!</v>
      </c>
      <c r="AG19" s="30">
        <v>0</v>
      </c>
      <c r="AH19" s="30">
        <v>0</v>
      </c>
      <c r="AI19" s="31" t="e">
        <f t="shared" si="8"/>
        <v>#DIV/0!</v>
      </c>
      <c r="AJ19" s="30">
        <v>0</v>
      </c>
      <c r="AK19" s="30">
        <v>0</v>
      </c>
      <c r="AL19" s="31" t="e">
        <f t="shared" si="9"/>
        <v>#DIV/0!</v>
      </c>
      <c r="AM19" s="30">
        <v>0</v>
      </c>
      <c r="AN19" s="30">
        <v>0</v>
      </c>
      <c r="AO19" s="31" t="e">
        <f t="shared" si="10"/>
        <v>#DIV/0!</v>
      </c>
      <c r="AP19" s="30">
        <v>0</v>
      </c>
      <c r="AQ19" s="30">
        <v>0</v>
      </c>
      <c r="AR19" s="31" t="e">
        <f t="shared" si="11"/>
        <v>#DIV/0!</v>
      </c>
      <c r="AS19" s="30">
        <v>0</v>
      </c>
      <c r="AT19" s="30">
        <v>0</v>
      </c>
      <c r="AU19" s="31" t="e">
        <f t="shared" si="12"/>
        <v>#DIV/0!</v>
      </c>
      <c r="AV19" s="116">
        <f t="shared" si="16"/>
        <v>3</v>
      </c>
      <c r="AW19" s="117">
        <f t="shared" si="17"/>
        <v>3</v>
      </c>
      <c r="AX19" s="118">
        <f t="shared" si="15"/>
        <v>1</v>
      </c>
      <c r="AY19" s="119">
        <f t="shared" si="0"/>
        <v>1.4925373134328358E-2</v>
      </c>
      <c r="AZ19" s="17" t="s">
        <v>445</v>
      </c>
      <c r="BA19" s="18" t="s">
        <v>387</v>
      </c>
      <c r="BB19" s="58" t="s">
        <v>841</v>
      </c>
      <c r="BC19" s="261" t="s">
        <v>741</v>
      </c>
      <c r="BD19" s="259">
        <v>1</v>
      </c>
      <c r="BE19" s="260">
        <v>1.408450704225352E-2</v>
      </c>
      <c r="BF19" s="17" t="s">
        <v>446</v>
      </c>
      <c r="BG19" s="60" t="s">
        <v>447</v>
      </c>
      <c r="BH19" s="59" t="s">
        <v>764</v>
      </c>
      <c r="BI19" s="16" t="s">
        <v>765</v>
      </c>
      <c r="BJ19" s="295">
        <v>1</v>
      </c>
      <c r="BK19" s="296">
        <v>1.408450704225352E-2</v>
      </c>
      <c r="BL19" s="85" t="s">
        <v>448</v>
      </c>
      <c r="BM19" s="18" t="s">
        <v>99</v>
      </c>
      <c r="BN19" s="59" t="s">
        <v>788</v>
      </c>
      <c r="BO19" s="275" t="s">
        <v>765</v>
      </c>
      <c r="BP19" s="264">
        <v>1</v>
      </c>
      <c r="BQ19" s="268">
        <v>1.408450704225352E-2</v>
      </c>
      <c r="BR19" s="175" t="s">
        <v>100</v>
      </c>
      <c r="BS19" s="18" t="s">
        <v>193</v>
      </c>
      <c r="BT19" s="58" t="s">
        <v>924</v>
      </c>
      <c r="BU19" s="266" t="s">
        <v>917</v>
      </c>
      <c r="BV19" s="259">
        <f t="shared" si="31"/>
        <v>1</v>
      </c>
      <c r="BW19" s="268">
        <f t="shared" si="31"/>
        <v>1.4925373134328358E-2</v>
      </c>
    </row>
    <row r="20" spans="2:75" ht="405" customHeight="1" x14ac:dyDescent="0.3">
      <c r="B20" s="435"/>
      <c r="C20" s="69" t="s">
        <v>449</v>
      </c>
      <c r="D20" s="50" t="s">
        <v>450</v>
      </c>
      <c r="E20" s="70" t="s">
        <v>451</v>
      </c>
      <c r="F20" s="50" t="s">
        <v>171</v>
      </c>
      <c r="G20" s="214" t="s">
        <v>93</v>
      </c>
      <c r="H20" s="39" t="s">
        <v>452</v>
      </c>
      <c r="I20" s="40">
        <v>45658</v>
      </c>
      <c r="J20" s="40">
        <v>46022</v>
      </c>
      <c r="K20" s="180">
        <f>PTEP!$G$12/PTEP!$D$12</f>
        <v>1.4925373134328358E-2</v>
      </c>
      <c r="L20" s="16">
        <v>1</v>
      </c>
      <c r="M20" s="16">
        <v>1</v>
      </c>
      <c r="N20" s="55">
        <f t="shared" si="1"/>
        <v>1</v>
      </c>
      <c r="O20" s="16">
        <v>1</v>
      </c>
      <c r="P20" s="16">
        <v>1</v>
      </c>
      <c r="Q20" s="55">
        <f t="shared" si="2"/>
        <v>1</v>
      </c>
      <c r="R20" s="16">
        <v>1</v>
      </c>
      <c r="S20" s="16">
        <v>1</v>
      </c>
      <c r="T20" s="55">
        <f t="shared" si="3"/>
        <v>1</v>
      </c>
      <c r="U20" s="30">
        <v>1</v>
      </c>
      <c r="V20" s="30">
        <v>1</v>
      </c>
      <c r="W20" s="31">
        <f t="shared" si="4"/>
        <v>1</v>
      </c>
      <c r="X20" s="30">
        <v>1</v>
      </c>
      <c r="Y20" s="30">
        <v>1</v>
      </c>
      <c r="Z20" s="31">
        <f t="shared" si="5"/>
        <v>1</v>
      </c>
      <c r="AA20" s="30">
        <v>1</v>
      </c>
      <c r="AB20" s="30">
        <v>1</v>
      </c>
      <c r="AC20" s="31">
        <f t="shared" si="6"/>
        <v>1</v>
      </c>
      <c r="AD20" s="30">
        <v>1</v>
      </c>
      <c r="AE20" s="30">
        <v>1</v>
      </c>
      <c r="AF20" s="31">
        <f t="shared" si="7"/>
        <v>1</v>
      </c>
      <c r="AG20" s="30">
        <v>1</v>
      </c>
      <c r="AH20" s="30">
        <v>1</v>
      </c>
      <c r="AI20" s="31">
        <f t="shared" si="8"/>
        <v>1</v>
      </c>
      <c r="AJ20" s="30">
        <v>1</v>
      </c>
      <c r="AK20" s="30">
        <v>1</v>
      </c>
      <c r="AL20" s="31">
        <f t="shared" si="9"/>
        <v>1</v>
      </c>
      <c r="AM20" s="332">
        <v>6</v>
      </c>
      <c r="AN20" s="248">
        <v>6</v>
      </c>
      <c r="AO20" s="31">
        <f t="shared" si="10"/>
        <v>1</v>
      </c>
      <c r="AP20" s="332">
        <v>8</v>
      </c>
      <c r="AQ20" s="248">
        <v>8</v>
      </c>
      <c r="AR20" s="31">
        <f t="shared" si="11"/>
        <v>1</v>
      </c>
      <c r="AS20" s="332">
        <v>21</v>
      </c>
      <c r="AT20" s="248">
        <v>21</v>
      </c>
      <c r="AU20" s="31">
        <f t="shared" si="12"/>
        <v>1</v>
      </c>
      <c r="AV20" s="117">
        <f t="shared" si="17"/>
        <v>44</v>
      </c>
      <c r="AW20" s="117">
        <f t="shared" si="17"/>
        <v>44</v>
      </c>
      <c r="AX20" s="118">
        <f t="shared" si="15"/>
        <v>1</v>
      </c>
      <c r="AY20" s="119">
        <f t="shared" si="0"/>
        <v>1.4925373134328358E-2</v>
      </c>
      <c r="AZ20" s="61" t="s">
        <v>453</v>
      </c>
      <c r="BA20" s="18" t="s">
        <v>387</v>
      </c>
      <c r="BB20" s="58" t="s">
        <v>842</v>
      </c>
      <c r="BC20" s="261" t="s">
        <v>741</v>
      </c>
      <c r="BD20" s="259">
        <v>0.25</v>
      </c>
      <c r="BE20" s="260">
        <v>3.5211267605633799E-3</v>
      </c>
      <c r="BF20" s="61" t="s">
        <v>454</v>
      </c>
      <c r="BG20" s="60" t="s">
        <v>175</v>
      </c>
      <c r="BH20" s="58" t="s">
        <v>876</v>
      </c>
      <c r="BI20" s="261" t="s">
        <v>741</v>
      </c>
      <c r="BJ20" s="295">
        <v>0.5</v>
      </c>
      <c r="BK20" s="296">
        <v>7.0422535211267599E-3</v>
      </c>
      <c r="BL20" s="83" t="s">
        <v>455</v>
      </c>
      <c r="BM20" s="18" t="s">
        <v>456</v>
      </c>
      <c r="BN20" s="59" t="s">
        <v>903</v>
      </c>
      <c r="BO20" s="261" t="s">
        <v>741</v>
      </c>
      <c r="BP20" s="269">
        <v>0.75</v>
      </c>
      <c r="BQ20" s="268">
        <v>1.0563380281690141E-2</v>
      </c>
      <c r="BR20" s="333" t="s">
        <v>975</v>
      </c>
      <c r="BS20" s="334" t="s">
        <v>457</v>
      </c>
      <c r="BT20" s="52" t="s">
        <v>976</v>
      </c>
      <c r="BU20" s="261" t="s">
        <v>741</v>
      </c>
      <c r="BV20" s="259">
        <f t="shared" ref="BV20" si="32">AX20</f>
        <v>1</v>
      </c>
      <c r="BW20" s="268">
        <f t="shared" ref="BW20" si="33">AY20</f>
        <v>1.4925373134328358E-2</v>
      </c>
    </row>
    <row r="21" spans="2:75" ht="385.5" customHeight="1" x14ac:dyDescent="0.3">
      <c r="B21" s="435"/>
      <c r="C21" s="69" t="s">
        <v>458</v>
      </c>
      <c r="D21" s="50" t="s">
        <v>459</v>
      </c>
      <c r="E21" s="50" t="s">
        <v>460</v>
      </c>
      <c r="F21" s="50" t="s">
        <v>171</v>
      </c>
      <c r="G21" s="214" t="s">
        <v>93</v>
      </c>
      <c r="H21" s="39" t="s">
        <v>319</v>
      </c>
      <c r="I21" s="40">
        <v>45689</v>
      </c>
      <c r="J21" s="40">
        <v>46022</v>
      </c>
      <c r="K21" s="180">
        <f>PTEP!$G$12/PTEP!$D$12</f>
        <v>1.4925373134328358E-2</v>
      </c>
      <c r="L21" s="182">
        <v>0</v>
      </c>
      <c r="M21" s="16">
        <v>0</v>
      </c>
      <c r="N21" s="55" t="e">
        <f t="shared" si="1"/>
        <v>#DIV/0!</v>
      </c>
      <c r="O21" s="16">
        <v>0</v>
      </c>
      <c r="P21" s="16">
        <v>0</v>
      </c>
      <c r="Q21" s="55" t="e">
        <f t="shared" si="2"/>
        <v>#DIV/0!</v>
      </c>
      <c r="R21" s="16">
        <v>1</v>
      </c>
      <c r="S21" s="16">
        <v>1</v>
      </c>
      <c r="T21" s="55">
        <f t="shared" si="3"/>
        <v>1</v>
      </c>
      <c r="U21" s="30">
        <v>0</v>
      </c>
      <c r="V21" s="30">
        <v>0</v>
      </c>
      <c r="W21" s="31" t="e">
        <f t="shared" si="4"/>
        <v>#DIV/0!</v>
      </c>
      <c r="X21" s="30">
        <v>0</v>
      </c>
      <c r="Y21" s="30">
        <v>0</v>
      </c>
      <c r="Z21" s="31" t="e">
        <f t="shared" si="5"/>
        <v>#DIV/0!</v>
      </c>
      <c r="AA21" s="30">
        <v>0</v>
      </c>
      <c r="AB21" s="30">
        <v>0</v>
      </c>
      <c r="AC21" s="31" t="e">
        <f t="shared" si="6"/>
        <v>#DIV/0!</v>
      </c>
      <c r="AD21" s="30">
        <v>0</v>
      </c>
      <c r="AE21" s="30">
        <v>0</v>
      </c>
      <c r="AF21" s="31" t="e">
        <f t="shared" si="7"/>
        <v>#DIV/0!</v>
      </c>
      <c r="AG21" s="30">
        <v>1</v>
      </c>
      <c r="AH21" s="30">
        <v>0</v>
      </c>
      <c r="AI21" s="31">
        <f t="shared" si="8"/>
        <v>0</v>
      </c>
      <c r="AJ21" s="30">
        <v>0</v>
      </c>
      <c r="AK21" s="30">
        <v>0</v>
      </c>
      <c r="AL21" s="31" t="e">
        <f t="shared" si="9"/>
        <v>#DIV/0!</v>
      </c>
      <c r="AM21" s="30">
        <v>0</v>
      </c>
      <c r="AN21" s="30">
        <v>1</v>
      </c>
      <c r="AO21" s="31" t="e">
        <f t="shared" si="10"/>
        <v>#DIV/0!</v>
      </c>
      <c r="AP21" s="30">
        <v>0</v>
      </c>
      <c r="AQ21" s="30">
        <v>0</v>
      </c>
      <c r="AR21" s="31" t="e">
        <f t="shared" si="11"/>
        <v>#DIV/0!</v>
      </c>
      <c r="AS21" s="30">
        <v>0</v>
      </c>
      <c r="AT21" s="30">
        <v>0</v>
      </c>
      <c r="AU21" s="31" t="e">
        <f t="shared" si="12"/>
        <v>#DIV/0!</v>
      </c>
      <c r="AV21" s="116">
        <f t="shared" si="16"/>
        <v>2</v>
      </c>
      <c r="AW21" s="117">
        <f t="shared" si="17"/>
        <v>2</v>
      </c>
      <c r="AX21" s="118">
        <f t="shared" si="15"/>
        <v>1</v>
      </c>
      <c r="AY21" s="119">
        <f t="shared" si="0"/>
        <v>1.4925373134328358E-2</v>
      </c>
      <c r="AZ21" s="66" t="s">
        <v>461</v>
      </c>
      <c r="BA21" s="18" t="s">
        <v>387</v>
      </c>
      <c r="BB21" s="58" t="s">
        <v>843</v>
      </c>
      <c r="BC21" s="261" t="s">
        <v>741</v>
      </c>
      <c r="BD21" s="259">
        <v>0.5</v>
      </c>
      <c r="BE21" s="260">
        <v>7.0422535211267599E-3</v>
      </c>
      <c r="BF21" s="66" t="s">
        <v>462</v>
      </c>
      <c r="BG21" s="18" t="s">
        <v>463</v>
      </c>
      <c r="BH21" s="58" t="s">
        <v>877</v>
      </c>
      <c r="BI21" s="275" t="s">
        <v>254</v>
      </c>
      <c r="BJ21" s="295">
        <v>0.5</v>
      </c>
      <c r="BK21" s="296">
        <v>7.0422535211267599E-3</v>
      </c>
      <c r="BL21" s="17" t="s">
        <v>464</v>
      </c>
      <c r="BM21" s="94" t="s">
        <v>465</v>
      </c>
      <c r="BN21" s="277" t="s">
        <v>904</v>
      </c>
      <c r="BO21" s="262" t="s">
        <v>745</v>
      </c>
      <c r="BP21" s="269">
        <v>0.5</v>
      </c>
      <c r="BQ21" s="268">
        <v>7.0422535211267599E-3</v>
      </c>
      <c r="BR21" s="252" t="s">
        <v>466</v>
      </c>
      <c r="BS21" s="82" t="s">
        <v>467</v>
      </c>
      <c r="BT21" s="82" t="s">
        <v>956</v>
      </c>
      <c r="BU21" s="261" t="s">
        <v>741</v>
      </c>
      <c r="BV21" s="259">
        <f t="shared" si="31"/>
        <v>1</v>
      </c>
      <c r="BW21" s="268">
        <f t="shared" si="31"/>
        <v>1.4925373134328358E-2</v>
      </c>
    </row>
    <row r="22" spans="2:75" ht="360" customHeight="1" x14ac:dyDescent="0.3">
      <c r="B22" s="435"/>
      <c r="C22" s="69" t="s">
        <v>468</v>
      </c>
      <c r="D22" s="50" t="s">
        <v>469</v>
      </c>
      <c r="E22" s="50" t="s">
        <v>470</v>
      </c>
      <c r="F22" s="50" t="s">
        <v>171</v>
      </c>
      <c r="G22" s="214" t="s">
        <v>93</v>
      </c>
      <c r="H22" s="39" t="s">
        <v>471</v>
      </c>
      <c r="I22" s="40">
        <v>45658</v>
      </c>
      <c r="J22" s="40">
        <v>46022</v>
      </c>
      <c r="K22" s="180">
        <f>PTEP!$G$12/PTEP!$D$12</f>
        <v>1.4925373134328358E-2</v>
      </c>
      <c r="L22" s="182">
        <v>0</v>
      </c>
      <c r="M22" s="16">
        <v>0</v>
      </c>
      <c r="N22" s="55" t="e">
        <f t="shared" si="1"/>
        <v>#DIV/0!</v>
      </c>
      <c r="O22" s="16">
        <v>0</v>
      </c>
      <c r="P22" s="16">
        <v>0</v>
      </c>
      <c r="Q22" s="55" t="e">
        <f t="shared" si="2"/>
        <v>#DIV/0!</v>
      </c>
      <c r="R22" s="16">
        <v>1</v>
      </c>
      <c r="S22" s="16">
        <v>1</v>
      </c>
      <c r="T22" s="55">
        <f t="shared" si="3"/>
        <v>1</v>
      </c>
      <c r="U22" s="30">
        <v>0</v>
      </c>
      <c r="V22" s="30">
        <v>0</v>
      </c>
      <c r="W22" s="31" t="e">
        <f t="shared" si="4"/>
        <v>#DIV/0!</v>
      </c>
      <c r="X22" s="30">
        <v>0</v>
      </c>
      <c r="Y22" s="30">
        <v>0</v>
      </c>
      <c r="Z22" s="31" t="e">
        <f t="shared" si="5"/>
        <v>#DIV/0!</v>
      </c>
      <c r="AA22" s="30">
        <v>1</v>
      </c>
      <c r="AB22" s="30">
        <v>1</v>
      </c>
      <c r="AC22" s="31">
        <f t="shared" si="6"/>
        <v>1</v>
      </c>
      <c r="AD22" s="30">
        <v>0</v>
      </c>
      <c r="AE22" s="30">
        <v>0</v>
      </c>
      <c r="AF22" s="31" t="e">
        <f t="shared" si="7"/>
        <v>#DIV/0!</v>
      </c>
      <c r="AG22" s="30">
        <v>0</v>
      </c>
      <c r="AH22" s="30">
        <v>0</v>
      </c>
      <c r="AI22" s="31" t="e">
        <f t="shared" si="8"/>
        <v>#DIV/0!</v>
      </c>
      <c r="AJ22" s="30">
        <v>1</v>
      </c>
      <c r="AK22" s="30">
        <v>1</v>
      </c>
      <c r="AL22" s="31">
        <f t="shared" si="9"/>
        <v>1</v>
      </c>
      <c r="AM22" s="30">
        <v>0</v>
      </c>
      <c r="AN22" s="30">
        <v>0</v>
      </c>
      <c r="AO22" s="31" t="e">
        <f t="shared" si="10"/>
        <v>#DIV/0!</v>
      </c>
      <c r="AP22" s="30">
        <v>0</v>
      </c>
      <c r="AQ22" s="30">
        <v>0</v>
      </c>
      <c r="AR22" s="31" t="e">
        <f t="shared" si="11"/>
        <v>#DIV/0!</v>
      </c>
      <c r="AS22" s="30">
        <v>1</v>
      </c>
      <c r="AT22" s="30">
        <v>1</v>
      </c>
      <c r="AU22" s="31">
        <f t="shared" si="12"/>
        <v>1</v>
      </c>
      <c r="AV22" s="116">
        <f t="shared" si="16"/>
        <v>4</v>
      </c>
      <c r="AW22" s="117">
        <f t="shared" si="17"/>
        <v>4</v>
      </c>
      <c r="AX22" s="118">
        <f t="shared" si="15"/>
        <v>1</v>
      </c>
      <c r="AY22" s="119">
        <f t="shared" si="0"/>
        <v>1.4925373134328358E-2</v>
      </c>
      <c r="AZ22" s="66" t="s">
        <v>472</v>
      </c>
      <c r="BA22" s="18" t="s">
        <v>387</v>
      </c>
      <c r="BB22" s="58" t="s">
        <v>844</v>
      </c>
      <c r="BC22" s="261" t="s">
        <v>741</v>
      </c>
      <c r="BD22" s="259">
        <v>0.25</v>
      </c>
      <c r="BE22" s="260">
        <v>3.5211267605633799E-3</v>
      </c>
      <c r="BF22" s="66" t="s">
        <v>473</v>
      </c>
      <c r="BG22" s="88" t="s">
        <v>175</v>
      </c>
      <c r="BH22" s="58" t="s">
        <v>878</v>
      </c>
      <c r="BI22" s="261" t="s">
        <v>741</v>
      </c>
      <c r="BJ22" s="295">
        <v>0.5</v>
      </c>
      <c r="BK22" s="296">
        <v>7.0422535211267599E-3</v>
      </c>
      <c r="BL22" s="235" t="s">
        <v>473</v>
      </c>
      <c r="BM22" s="89" t="s">
        <v>474</v>
      </c>
      <c r="BN22" s="58" t="s">
        <v>905</v>
      </c>
      <c r="BO22" s="261" t="s">
        <v>741</v>
      </c>
      <c r="BP22" s="269">
        <v>0.75</v>
      </c>
      <c r="BQ22" s="268">
        <v>1.0563380281690141E-2</v>
      </c>
      <c r="BR22" s="251" t="s">
        <v>475</v>
      </c>
      <c r="BS22" s="82" t="s">
        <v>476</v>
      </c>
      <c r="BT22" s="58" t="s">
        <v>948</v>
      </c>
      <c r="BU22" s="261" t="s">
        <v>741</v>
      </c>
      <c r="BV22" s="259">
        <f t="shared" ref="BV22" si="34">AX22</f>
        <v>1</v>
      </c>
      <c r="BW22" s="268">
        <f t="shared" ref="BW22" si="35">AY22</f>
        <v>1.4925373134328358E-2</v>
      </c>
    </row>
    <row r="23" spans="2:75" ht="183.75" customHeight="1" x14ac:dyDescent="0.3">
      <c r="B23" s="435"/>
      <c r="C23" s="69" t="s">
        <v>477</v>
      </c>
      <c r="D23" s="50" t="s">
        <v>478</v>
      </c>
      <c r="E23" s="49" t="s">
        <v>479</v>
      </c>
      <c r="F23" s="50" t="s">
        <v>92</v>
      </c>
      <c r="G23" s="214" t="s">
        <v>93</v>
      </c>
      <c r="H23" s="217" t="s">
        <v>480</v>
      </c>
      <c r="I23" s="40">
        <v>45748</v>
      </c>
      <c r="J23" s="40">
        <v>46022</v>
      </c>
      <c r="K23" s="180">
        <f>PTEP!$G$12/PTEP!$D$12</f>
        <v>1.4925373134328358E-2</v>
      </c>
      <c r="L23" s="182">
        <v>0</v>
      </c>
      <c r="M23" s="16">
        <v>0</v>
      </c>
      <c r="N23" s="55" t="e">
        <f t="shared" si="1"/>
        <v>#DIV/0!</v>
      </c>
      <c r="O23" s="16">
        <v>0</v>
      </c>
      <c r="P23" s="16">
        <v>0</v>
      </c>
      <c r="Q23" s="55" t="e">
        <f t="shared" si="2"/>
        <v>#DIV/0!</v>
      </c>
      <c r="R23" s="16">
        <v>1</v>
      </c>
      <c r="S23" s="16">
        <v>1</v>
      </c>
      <c r="T23" s="55">
        <f t="shared" si="3"/>
        <v>1</v>
      </c>
      <c r="U23" s="30">
        <v>0</v>
      </c>
      <c r="V23" s="30">
        <v>0</v>
      </c>
      <c r="W23" s="31" t="e">
        <f t="shared" si="4"/>
        <v>#DIV/0!</v>
      </c>
      <c r="X23" s="30">
        <v>0</v>
      </c>
      <c r="Y23" s="30">
        <v>0</v>
      </c>
      <c r="Z23" s="31" t="e">
        <f t="shared" si="5"/>
        <v>#DIV/0!</v>
      </c>
      <c r="AA23" s="30">
        <v>0</v>
      </c>
      <c r="AB23" s="30">
        <v>0</v>
      </c>
      <c r="AC23" s="31" t="e">
        <f t="shared" si="6"/>
        <v>#DIV/0!</v>
      </c>
      <c r="AD23" s="30">
        <v>0</v>
      </c>
      <c r="AE23" s="30">
        <v>0</v>
      </c>
      <c r="AF23" s="31" t="e">
        <f t="shared" si="7"/>
        <v>#DIV/0!</v>
      </c>
      <c r="AG23" s="30">
        <v>1</v>
      </c>
      <c r="AH23" s="30">
        <v>1</v>
      </c>
      <c r="AI23" s="31">
        <f t="shared" si="8"/>
        <v>1</v>
      </c>
      <c r="AJ23" s="30">
        <v>0</v>
      </c>
      <c r="AK23" s="30">
        <v>0</v>
      </c>
      <c r="AL23" s="31" t="e">
        <f t="shared" si="9"/>
        <v>#DIV/0!</v>
      </c>
      <c r="AM23" s="30">
        <v>0</v>
      </c>
      <c r="AN23" s="30">
        <v>1</v>
      </c>
      <c r="AO23" s="31" t="e">
        <f t="shared" si="10"/>
        <v>#DIV/0!</v>
      </c>
      <c r="AP23" s="30">
        <v>0</v>
      </c>
      <c r="AQ23" s="30">
        <v>0</v>
      </c>
      <c r="AR23" s="31" t="e">
        <f t="shared" si="11"/>
        <v>#DIV/0!</v>
      </c>
      <c r="AS23" s="30">
        <v>1</v>
      </c>
      <c r="AT23" s="30">
        <v>0</v>
      </c>
      <c r="AU23" s="31">
        <f t="shared" si="12"/>
        <v>0</v>
      </c>
      <c r="AV23" s="116">
        <f t="shared" si="16"/>
        <v>3</v>
      </c>
      <c r="AW23" s="117">
        <f t="shared" si="17"/>
        <v>3</v>
      </c>
      <c r="AX23" s="118">
        <f t="shared" si="15"/>
        <v>1</v>
      </c>
      <c r="AY23" s="119">
        <f t="shared" si="0"/>
        <v>1.4925373134328358E-2</v>
      </c>
      <c r="AZ23" s="17" t="s">
        <v>481</v>
      </c>
      <c r="BA23" s="18" t="s">
        <v>387</v>
      </c>
      <c r="BB23" s="58" t="s">
        <v>845</v>
      </c>
      <c r="BC23" s="261" t="s">
        <v>741</v>
      </c>
      <c r="BD23" s="259">
        <v>0.33333333333333331</v>
      </c>
      <c r="BE23" s="260">
        <v>4.6948356807511729E-3</v>
      </c>
      <c r="BF23" s="17" t="s">
        <v>482</v>
      </c>
      <c r="BG23" s="18" t="s">
        <v>483</v>
      </c>
      <c r="BH23" s="58" t="s">
        <v>877</v>
      </c>
      <c r="BI23" s="275" t="s">
        <v>254</v>
      </c>
      <c r="BJ23" s="295">
        <v>0.33333333333333331</v>
      </c>
      <c r="BK23" s="296">
        <v>4.6948356807511729E-3</v>
      </c>
      <c r="BL23" s="61" t="s">
        <v>484</v>
      </c>
      <c r="BM23" s="18" t="s">
        <v>485</v>
      </c>
      <c r="BN23" s="58" t="s">
        <v>906</v>
      </c>
      <c r="BO23" s="261" t="s">
        <v>254</v>
      </c>
      <c r="BP23" s="269">
        <v>0.66666666666666663</v>
      </c>
      <c r="BQ23" s="268">
        <v>9.3896713615023459E-3</v>
      </c>
      <c r="BR23" s="175" t="s">
        <v>100</v>
      </c>
      <c r="BS23" s="18" t="s">
        <v>486</v>
      </c>
      <c r="BT23" s="58" t="s">
        <v>1010</v>
      </c>
      <c r="BU23" s="261" t="s">
        <v>741</v>
      </c>
      <c r="BV23" s="259">
        <f t="shared" ref="BV23" si="36">AX23</f>
        <v>1</v>
      </c>
      <c r="BW23" s="268">
        <f t="shared" ref="BW23" si="37">AY23</f>
        <v>1.4925373134328358E-2</v>
      </c>
    </row>
    <row r="24" spans="2:75" ht="90" customHeight="1" x14ac:dyDescent="0.3">
      <c r="B24" s="435"/>
      <c r="C24" s="69" t="s">
        <v>487</v>
      </c>
      <c r="D24" s="53" t="s">
        <v>488</v>
      </c>
      <c r="E24" s="53" t="s">
        <v>489</v>
      </c>
      <c r="F24" s="53" t="s">
        <v>121</v>
      </c>
      <c r="G24" s="219" t="s">
        <v>93</v>
      </c>
      <c r="H24" s="51" t="s">
        <v>490</v>
      </c>
      <c r="I24" s="220">
        <v>45778</v>
      </c>
      <c r="J24" s="220">
        <v>45808</v>
      </c>
      <c r="K24" s="180">
        <f>PTEP!$G$12/PTEP!$D$12</f>
        <v>1.4925373134328358E-2</v>
      </c>
      <c r="L24" s="182">
        <v>0</v>
      </c>
      <c r="M24" s="16">
        <v>0</v>
      </c>
      <c r="N24" s="55" t="e">
        <f t="shared" si="1"/>
        <v>#DIV/0!</v>
      </c>
      <c r="O24" s="16">
        <v>0</v>
      </c>
      <c r="P24" s="16">
        <v>0</v>
      </c>
      <c r="Q24" s="55" t="e">
        <f t="shared" si="2"/>
        <v>#DIV/0!</v>
      </c>
      <c r="R24" s="16">
        <v>0</v>
      </c>
      <c r="S24" s="16">
        <v>0</v>
      </c>
      <c r="T24" s="55" t="e">
        <f t="shared" si="3"/>
        <v>#DIV/0!</v>
      </c>
      <c r="U24" s="30">
        <v>0</v>
      </c>
      <c r="V24" s="30">
        <v>0</v>
      </c>
      <c r="W24" s="31" t="e">
        <f t="shared" si="4"/>
        <v>#DIV/0!</v>
      </c>
      <c r="X24" s="30">
        <v>1</v>
      </c>
      <c r="Y24" s="30">
        <v>1</v>
      </c>
      <c r="Z24" s="31">
        <f t="shared" si="5"/>
        <v>1</v>
      </c>
      <c r="AA24" s="30">
        <v>0</v>
      </c>
      <c r="AB24" s="30">
        <v>0</v>
      </c>
      <c r="AC24" s="31" t="e">
        <f t="shared" si="6"/>
        <v>#DIV/0!</v>
      </c>
      <c r="AD24" s="30">
        <v>0</v>
      </c>
      <c r="AE24" s="30">
        <v>0</v>
      </c>
      <c r="AF24" s="31" t="e">
        <f t="shared" si="7"/>
        <v>#DIV/0!</v>
      </c>
      <c r="AG24" s="30">
        <v>0</v>
      </c>
      <c r="AH24" s="30">
        <v>0</v>
      </c>
      <c r="AI24" s="31" t="e">
        <f t="shared" si="8"/>
        <v>#DIV/0!</v>
      </c>
      <c r="AJ24" s="30">
        <v>0</v>
      </c>
      <c r="AK24" s="30">
        <v>0</v>
      </c>
      <c r="AL24" s="31" t="e">
        <f t="shared" si="9"/>
        <v>#DIV/0!</v>
      </c>
      <c r="AM24" s="30">
        <v>0</v>
      </c>
      <c r="AN24" s="30">
        <v>0</v>
      </c>
      <c r="AO24" s="31" t="e">
        <f t="shared" si="10"/>
        <v>#DIV/0!</v>
      </c>
      <c r="AP24" s="30">
        <v>0</v>
      </c>
      <c r="AQ24" s="30">
        <v>0</v>
      </c>
      <c r="AR24" s="31" t="e">
        <f t="shared" si="11"/>
        <v>#DIV/0!</v>
      </c>
      <c r="AS24" s="30">
        <v>0</v>
      </c>
      <c r="AT24" s="30">
        <v>0</v>
      </c>
      <c r="AU24" s="31" t="e">
        <f t="shared" si="12"/>
        <v>#DIV/0!</v>
      </c>
      <c r="AV24" s="116">
        <f t="shared" si="16"/>
        <v>1</v>
      </c>
      <c r="AW24" s="117">
        <f t="shared" si="17"/>
        <v>1</v>
      </c>
      <c r="AX24" s="118">
        <f t="shared" si="15"/>
        <v>1</v>
      </c>
      <c r="AY24" s="119">
        <f t="shared" si="0"/>
        <v>1.4925373134328358E-2</v>
      </c>
      <c r="AZ24" s="17" t="s">
        <v>491</v>
      </c>
      <c r="BA24" s="18" t="s">
        <v>492</v>
      </c>
      <c r="BB24" s="58" t="s">
        <v>846</v>
      </c>
      <c r="BC24" s="266" t="s">
        <v>254</v>
      </c>
      <c r="BD24" s="259">
        <v>0</v>
      </c>
      <c r="BE24" s="260">
        <v>0</v>
      </c>
      <c r="BF24" s="17" t="s">
        <v>493</v>
      </c>
      <c r="BG24" s="90" t="s">
        <v>175</v>
      </c>
      <c r="BH24" s="58" t="s">
        <v>879</v>
      </c>
      <c r="BI24" s="261" t="s">
        <v>741</v>
      </c>
      <c r="BJ24" s="295">
        <v>1</v>
      </c>
      <c r="BK24" s="296">
        <v>1.408450704225352E-2</v>
      </c>
      <c r="BL24" s="87"/>
      <c r="BM24" s="60" t="s">
        <v>136</v>
      </c>
      <c r="BN24" s="59" t="s">
        <v>907</v>
      </c>
      <c r="BO24" s="275" t="s">
        <v>776</v>
      </c>
      <c r="BP24" s="264">
        <v>1</v>
      </c>
      <c r="BQ24" s="268">
        <v>1.408450704225352E-2</v>
      </c>
      <c r="BR24" s="175" t="s">
        <v>100</v>
      </c>
      <c r="BS24" s="18" t="s">
        <v>494</v>
      </c>
      <c r="BT24" s="58" t="s">
        <v>921</v>
      </c>
      <c r="BU24" s="266" t="s">
        <v>918</v>
      </c>
      <c r="BV24" s="259">
        <f t="shared" ref="BV24:BW27" si="38">AX24</f>
        <v>1</v>
      </c>
      <c r="BW24" s="268">
        <f t="shared" si="38"/>
        <v>1.4925373134328358E-2</v>
      </c>
    </row>
    <row r="25" spans="2:75" s="120" customFormat="1" ht="132" customHeight="1" x14ac:dyDescent="0.3">
      <c r="B25" s="435" t="s">
        <v>495</v>
      </c>
      <c r="C25" s="69" t="s">
        <v>496</v>
      </c>
      <c r="D25" s="49" t="s">
        <v>497</v>
      </c>
      <c r="E25" s="50" t="s">
        <v>498</v>
      </c>
      <c r="F25" s="50" t="s">
        <v>499</v>
      </c>
      <c r="G25" s="50" t="s">
        <v>93</v>
      </c>
      <c r="H25" s="28" t="s">
        <v>319</v>
      </c>
      <c r="I25" s="34">
        <v>45748</v>
      </c>
      <c r="J25" s="34">
        <v>45777</v>
      </c>
      <c r="K25" s="180">
        <f>PTEP!$G$12/PTEP!$D$12</f>
        <v>1.4925373134328358E-2</v>
      </c>
      <c r="L25" s="182">
        <v>0</v>
      </c>
      <c r="M25" s="16">
        <v>0</v>
      </c>
      <c r="N25" s="55" t="e">
        <f t="shared" si="1"/>
        <v>#DIV/0!</v>
      </c>
      <c r="O25" s="16">
        <v>0</v>
      </c>
      <c r="P25" s="16">
        <v>0</v>
      </c>
      <c r="Q25" s="55" t="e">
        <f t="shared" si="2"/>
        <v>#DIV/0!</v>
      </c>
      <c r="R25" s="16">
        <v>0</v>
      </c>
      <c r="S25" s="16">
        <v>0</v>
      </c>
      <c r="T25" s="55" t="e">
        <f t="shared" si="3"/>
        <v>#DIV/0!</v>
      </c>
      <c r="U25" s="30">
        <v>1</v>
      </c>
      <c r="V25" s="30">
        <v>1</v>
      </c>
      <c r="W25" s="31">
        <f t="shared" si="4"/>
        <v>1</v>
      </c>
      <c r="X25" s="30">
        <v>0</v>
      </c>
      <c r="Y25" s="30">
        <v>0</v>
      </c>
      <c r="Z25" s="31" t="e">
        <f t="shared" si="5"/>
        <v>#DIV/0!</v>
      </c>
      <c r="AA25" s="30">
        <v>0</v>
      </c>
      <c r="AB25" s="30">
        <v>0</v>
      </c>
      <c r="AC25" s="31" t="e">
        <f t="shared" si="6"/>
        <v>#DIV/0!</v>
      </c>
      <c r="AD25" s="30">
        <v>0</v>
      </c>
      <c r="AE25" s="30">
        <v>0</v>
      </c>
      <c r="AF25" s="31" t="e">
        <f t="shared" si="7"/>
        <v>#DIV/0!</v>
      </c>
      <c r="AG25" s="30">
        <v>0</v>
      </c>
      <c r="AH25" s="30">
        <v>0</v>
      </c>
      <c r="AI25" s="31" t="e">
        <f t="shared" si="8"/>
        <v>#DIV/0!</v>
      </c>
      <c r="AJ25" s="30">
        <v>0</v>
      </c>
      <c r="AK25" s="30">
        <v>0</v>
      </c>
      <c r="AL25" s="31" t="e">
        <f t="shared" si="9"/>
        <v>#DIV/0!</v>
      </c>
      <c r="AM25" s="30">
        <v>0</v>
      </c>
      <c r="AN25" s="30">
        <v>0</v>
      </c>
      <c r="AO25" s="31" t="e">
        <f t="shared" si="10"/>
        <v>#DIV/0!</v>
      </c>
      <c r="AP25" s="30">
        <v>0</v>
      </c>
      <c r="AQ25" s="30">
        <v>0</v>
      </c>
      <c r="AR25" s="31" t="e">
        <f t="shared" si="11"/>
        <v>#DIV/0!</v>
      </c>
      <c r="AS25" s="30">
        <v>0</v>
      </c>
      <c r="AT25" s="30">
        <v>0</v>
      </c>
      <c r="AU25" s="31" t="e">
        <f t="shared" si="12"/>
        <v>#DIV/0!</v>
      </c>
      <c r="AV25" s="116">
        <f t="shared" si="16"/>
        <v>1</v>
      </c>
      <c r="AW25" s="117">
        <f t="shared" si="17"/>
        <v>1</v>
      </c>
      <c r="AX25" s="118">
        <f t="shared" si="15"/>
        <v>1</v>
      </c>
      <c r="AY25" s="119">
        <f t="shared" si="0"/>
        <v>1.4925373134328358E-2</v>
      </c>
      <c r="AZ25" s="17" t="s">
        <v>500</v>
      </c>
      <c r="BA25" s="18" t="s">
        <v>501</v>
      </c>
      <c r="BB25" s="58" t="s">
        <v>847</v>
      </c>
      <c r="BC25" s="266" t="s">
        <v>254</v>
      </c>
      <c r="BD25" s="259">
        <v>0</v>
      </c>
      <c r="BE25" s="260">
        <v>0</v>
      </c>
      <c r="BF25" s="17" t="s">
        <v>502</v>
      </c>
      <c r="BG25" s="60" t="s">
        <v>175</v>
      </c>
      <c r="BH25" s="58" t="s">
        <v>880</v>
      </c>
      <c r="BI25" s="261" t="s">
        <v>741</v>
      </c>
      <c r="BJ25" s="295">
        <v>1</v>
      </c>
      <c r="BK25" s="296">
        <v>1.408450704225352E-2</v>
      </c>
      <c r="BL25" s="86" t="s">
        <v>503</v>
      </c>
      <c r="BM25" s="60" t="s">
        <v>136</v>
      </c>
      <c r="BN25" s="59" t="s">
        <v>907</v>
      </c>
      <c r="BO25" s="275" t="s">
        <v>776</v>
      </c>
      <c r="BP25" s="264">
        <v>1</v>
      </c>
      <c r="BQ25" s="268">
        <v>1.408450704225352E-2</v>
      </c>
      <c r="BR25" s="175" t="s">
        <v>100</v>
      </c>
      <c r="BS25" s="18" t="s">
        <v>494</v>
      </c>
      <c r="BT25" s="58" t="s">
        <v>921</v>
      </c>
      <c r="BU25" s="266" t="s">
        <v>918</v>
      </c>
      <c r="BV25" s="259">
        <f t="shared" si="38"/>
        <v>1</v>
      </c>
      <c r="BW25" s="268">
        <f t="shared" si="38"/>
        <v>1.4925373134328358E-2</v>
      </c>
    </row>
    <row r="26" spans="2:75" s="120" customFormat="1" ht="409.6" x14ac:dyDescent="0.3">
      <c r="B26" s="435"/>
      <c r="C26" s="69" t="s">
        <v>504</v>
      </c>
      <c r="D26" s="49" t="s">
        <v>505</v>
      </c>
      <c r="E26" s="50" t="s">
        <v>506</v>
      </c>
      <c r="F26" s="50" t="s">
        <v>499</v>
      </c>
      <c r="G26" s="50" t="s">
        <v>93</v>
      </c>
      <c r="H26" s="28" t="s">
        <v>436</v>
      </c>
      <c r="I26" s="34">
        <v>45717</v>
      </c>
      <c r="J26" s="34">
        <v>46022</v>
      </c>
      <c r="K26" s="180">
        <f>PTEP!$G$12/PTEP!$D$12</f>
        <v>1.4925373134328358E-2</v>
      </c>
      <c r="L26" s="182">
        <v>1</v>
      </c>
      <c r="M26" s="16">
        <v>1</v>
      </c>
      <c r="N26" s="55">
        <f t="shared" si="1"/>
        <v>1</v>
      </c>
      <c r="O26" s="16">
        <v>0</v>
      </c>
      <c r="P26" s="16">
        <v>0</v>
      </c>
      <c r="Q26" s="55" t="e">
        <f t="shared" si="2"/>
        <v>#DIV/0!</v>
      </c>
      <c r="R26" s="16">
        <v>0</v>
      </c>
      <c r="S26" s="16">
        <v>0</v>
      </c>
      <c r="T26" s="55" t="e">
        <f t="shared" si="3"/>
        <v>#DIV/0!</v>
      </c>
      <c r="U26" s="30">
        <v>0</v>
      </c>
      <c r="V26" s="30">
        <v>0</v>
      </c>
      <c r="W26" s="31" t="e">
        <f t="shared" si="4"/>
        <v>#DIV/0!</v>
      </c>
      <c r="X26" s="30">
        <v>1</v>
      </c>
      <c r="Y26" s="30">
        <v>1</v>
      </c>
      <c r="Z26" s="31">
        <f t="shared" si="5"/>
        <v>1</v>
      </c>
      <c r="AA26" s="30">
        <v>0</v>
      </c>
      <c r="AB26" s="30">
        <v>0</v>
      </c>
      <c r="AC26" s="31" t="e">
        <f t="shared" si="6"/>
        <v>#DIV/0!</v>
      </c>
      <c r="AD26" s="30">
        <v>0</v>
      </c>
      <c r="AE26" s="30">
        <v>0</v>
      </c>
      <c r="AF26" s="31" t="e">
        <f t="shared" si="7"/>
        <v>#DIV/0!</v>
      </c>
      <c r="AG26" s="30">
        <v>0</v>
      </c>
      <c r="AH26" s="30">
        <v>0</v>
      </c>
      <c r="AI26" s="31" t="e">
        <f t="shared" si="8"/>
        <v>#DIV/0!</v>
      </c>
      <c r="AJ26" s="30">
        <v>1</v>
      </c>
      <c r="AK26" s="30">
        <v>1</v>
      </c>
      <c r="AL26" s="31">
        <f t="shared" si="9"/>
        <v>1</v>
      </c>
      <c r="AM26" s="30">
        <v>0</v>
      </c>
      <c r="AN26" s="30">
        <v>0</v>
      </c>
      <c r="AO26" s="31" t="e">
        <f t="shared" si="10"/>
        <v>#DIV/0!</v>
      </c>
      <c r="AP26" s="30">
        <v>0</v>
      </c>
      <c r="AQ26" s="30">
        <v>0</v>
      </c>
      <c r="AR26" s="31" t="e">
        <f t="shared" si="11"/>
        <v>#DIV/0!</v>
      </c>
      <c r="AS26" s="30">
        <v>1</v>
      </c>
      <c r="AT26" s="30">
        <v>1</v>
      </c>
      <c r="AU26" s="31">
        <f t="shared" si="12"/>
        <v>1</v>
      </c>
      <c r="AV26" s="116">
        <f t="shared" si="16"/>
        <v>4</v>
      </c>
      <c r="AW26" s="117">
        <f t="shared" si="17"/>
        <v>4</v>
      </c>
      <c r="AX26" s="118">
        <f t="shared" si="15"/>
        <v>1</v>
      </c>
      <c r="AY26" s="119">
        <f t="shared" si="0"/>
        <v>1.4925373134328358E-2</v>
      </c>
      <c r="AZ26" s="61" t="s">
        <v>507</v>
      </c>
      <c r="BA26" s="18" t="s">
        <v>387</v>
      </c>
      <c r="BB26" s="58" t="s">
        <v>848</v>
      </c>
      <c r="BC26" s="261" t="s">
        <v>741</v>
      </c>
      <c r="BD26" s="259">
        <v>0.33333333333333331</v>
      </c>
      <c r="BE26" s="260">
        <v>4.6948356807511729E-3</v>
      </c>
      <c r="BF26" s="61" t="s">
        <v>508</v>
      </c>
      <c r="BG26" s="60" t="s">
        <v>175</v>
      </c>
      <c r="BH26" s="58" t="s">
        <v>881</v>
      </c>
      <c r="BI26" s="261" t="s">
        <v>741</v>
      </c>
      <c r="BJ26" s="295">
        <v>0.5</v>
      </c>
      <c r="BK26" s="296">
        <v>7.0422535211267599E-3</v>
      </c>
      <c r="BL26" s="91" t="s">
        <v>509</v>
      </c>
      <c r="BM26" s="18" t="s">
        <v>485</v>
      </c>
      <c r="BN26" s="58" t="s">
        <v>908</v>
      </c>
      <c r="BO26" s="261" t="s">
        <v>741</v>
      </c>
      <c r="BP26" s="269">
        <v>0.75</v>
      </c>
      <c r="BQ26" s="268">
        <v>1.0563380281690141E-2</v>
      </c>
      <c r="BR26" s="255" t="s">
        <v>510</v>
      </c>
      <c r="BS26" s="82" t="s">
        <v>511</v>
      </c>
      <c r="BT26" s="82" t="s">
        <v>949</v>
      </c>
      <c r="BU26" s="261" t="s">
        <v>741</v>
      </c>
      <c r="BV26" s="259">
        <f t="shared" si="38"/>
        <v>1</v>
      </c>
      <c r="BW26" s="268">
        <f t="shared" si="38"/>
        <v>1.4925373134328358E-2</v>
      </c>
    </row>
    <row r="27" spans="2:75" s="120" customFormat="1" ht="293.25" customHeight="1" x14ac:dyDescent="0.3">
      <c r="B27" s="435"/>
      <c r="C27" s="69" t="s">
        <v>512</v>
      </c>
      <c r="D27" s="49" t="s">
        <v>513</v>
      </c>
      <c r="E27" s="50" t="s">
        <v>506</v>
      </c>
      <c r="F27" s="50" t="s">
        <v>499</v>
      </c>
      <c r="G27" s="50" t="s">
        <v>93</v>
      </c>
      <c r="H27" s="28" t="s">
        <v>436</v>
      </c>
      <c r="I27" s="34">
        <v>45717</v>
      </c>
      <c r="J27" s="34">
        <v>46022</v>
      </c>
      <c r="K27" s="180">
        <f>PTEP!$G$12/PTEP!$D$12</f>
        <v>1.4925373134328358E-2</v>
      </c>
      <c r="L27" s="182">
        <v>0.5</v>
      </c>
      <c r="M27" s="16">
        <v>0.5</v>
      </c>
      <c r="N27" s="55">
        <f t="shared" si="1"/>
        <v>1</v>
      </c>
      <c r="O27" s="16">
        <v>0</v>
      </c>
      <c r="P27" s="16">
        <v>0</v>
      </c>
      <c r="Q27" s="55" t="e">
        <f t="shared" si="2"/>
        <v>#DIV/0!</v>
      </c>
      <c r="R27" s="16">
        <v>0.5</v>
      </c>
      <c r="S27" s="16">
        <v>0.5</v>
      </c>
      <c r="T27" s="55">
        <f t="shared" si="3"/>
        <v>1</v>
      </c>
      <c r="U27" s="30">
        <v>0</v>
      </c>
      <c r="V27" s="30">
        <v>0</v>
      </c>
      <c r="W27" s="31" t="e">
        <f t="shared" si="4"/>
        <v>#DIV/0!</v>
      </c>
      <c r="X27" s="30">
        <v>0</v>
      </c>
      <c r="Y27" s="30">
        <v>0</v>
      </c>
      <c r="Z27" s="31" t="e">
        <f t="shared" si="5"/>
        <v>#DIV/0!</v>
      </c>
      <c r="AA27" s="30">
        <v>1</v>
      </c>
      <c r="AB27" s="30">
        <v>1</v>
      </c>
      <c r="AC27" s="31">
        <f t="shared" si="6"/>
        <v>1</v>
      </c>
      <c r="AD27" s="30">
        <v>0</v>
      </c>
      <c r="AE27" s="30">
        <v>0</v>
      </c>
      <c r="AF27" s="31" t="e">
        <f t="shared" si="7"/>
        <v>#DIV/0!</v>
      </c>
      <c r="AG27" s="30">
        <v>0</v>
      </c>
      <c r="AH27" s="30"/>
      <c r="AI27" s="31" t="e">
        <f t="shared" si="8"/>
        <v>#DIV/0!</v>
      </c>
      <c r="AJ27" s="30">
        <v>1</v>
      </c>
      <c r="AK27" s="30">
        <v>1</v>
      </c>
      <c r="AL27" s="31">
        <f t="shared" si="9"/>
        <v>1</v>
      </c>
      <c r="AM27" s="30">
        <v>0</v>
      </c>
      <c r="AN27" s="30">
        <v>0</v>
      </c>
      <c r="AO27" s="31" t="e">
        <f t="shared" si="10"/>
        <v>#DIV/0!</v>
      </c>
      <c r="AP27" s="30">
        <v>0</v>
      </c>
      <c r="AQ27" s="30">
        <v>0</v>
      </c>
      <c r="AR27" s="31" t="e">
        <f t="shared" si="11"/>
        <v>#DIV/0!</v>
      </c>
      <c r="AS27" s="30">
        <v>1</v>
      </c>
      <c r="AT27" s="30">
        <v>1</v>
      </c>
      <c r="AU27" s="31">
        <f t="shared" si="12"/>
        <v>1</v>
      </c>
      <c r="AV27" s="116">
        <f t="shared" si="16"/>
        <v>4</v>
      </c>
      <c r="AW27" s="117">
        <f t="shared" si="17"/>
        <v>4</v>
      </c>
      <c r="AX27" s="118">
        <f t="shared" si="15"/>
        <v>1</v>
      </c>
      <c r="AY27" s="119">
        <f t="shared" si="0"/>
        <v>1.4925373134328358E-2</v>
      </c>
      <c r="AZ27" s="61" t="s">
        <v>514</v>
      </c>
      <c r="BA27" s="18" t="s">
        <v>387</v>
      </c>
      <c r="BB27" s="58" t="s">
        <v>849</v>
      </c>
      <c r="BC27" s="261" t="s">
        <v>741</v>
      </c>
      <c r="BD27" s="259">
        <v>0.25</v>
      </c>
      <c r="BE27" s="260">
        <v>3.5211267605633799E-3</v>
      </c>
      <c r="BF27" s="61" t="s">
        <v>515</v>
      </c>
      <c r="BG27" s="60" t="s">
        <v>175</v>
      </c>
      <c r="BH27" s="58" t="s">
        <v>950</v>
      </c>
      <c r="BI27" s="261" t="s">
        <v>741</v>
      </c>
      <c r="BJ27" s="295">
        <v>0.5</v>
      </c>
      <c r="BK27" s="296">
        <v>7.0422535211267599E-3</v>
      </c>
      <c r="BL27" s="91" t="s">
        <v>516</v>
      </c>
      <c r="BM27" s="18" t="s">
        <v>485</v>
      </c>
      <c r="BN27" s="58" t="s">
        <v>908</v>
      </c>
      <c r="BO27" s="261" t="s">
        <v>741</v>
      </c>
      <c r="BP27" s="269">
        <v>0.75</v>
      </c>
      <c r="BQ27" s="268">
        <v>1.0563380281690141E-2</v>
      </c>
      <c r="BR27" s="255" t="s">
        <v>517</v>
      </c>
      <c r="BS27" s="82" t="s">
        <v>518</v>
      </c>
      <c r="BT27" s="82" t="s">
        <v>951</v>
      </c>
      <c r="BU27" s="261" t="s">
        <v>741</v>
      </c>
      <c r="BV27" s="259">
        <f t="shared" si="38"/>
        <v>1</v>
      </c>
      <c r="BW27" s="268">
        <f t="shared" si="38"/>
        <v>1.4925373134328358E-2</v>
      </c>
    </row>
    <row r="28" spans="2:75" s="120" customFormat="1" ht="271.5" customHeight="1" thickBot="1" x14ac:dyDescent="0.35">
      <c r="B28" s="435"/>
      <c r="C28" s="69" t="s">
        <v>519</v>
      </c>
      <c r="D28" s="49" t="s">
        <v>520</v>
      </c>
      <c r="E28" s="50" t="s">
        <v>521</v>
      </c>
      <c r="F28" s="50" t="s">
        <v>121</v>
      </c>
      <c r="G28" s="50" t="s">
        <v>93</v>
      </c>
      <c r="H28" s="28" t="s">
        <v>521</v>
      </c>
      <c r="I28" s="34">
        <v>45839</v>
      </c>
      <c r="J28" s="34">
        <v>46022</v>
      </c>
      <c r="K28" s="180">
        <f>PTEP!$G$12/PTEP!$D$12</f>
        <v>1.4925373134328358E-2</v>
      </c>
      <c r="L28" s="236">
        <v>0</v>
      </c>
      <c r="M28" s="145">
        <v>0</v>
      </c>
      <c r="N28" s="146" t="e">
        <f t="shared" si="1"/>
        <v>#DIV/0!</v>
      </c>
      <c r="O28" s="145">
        <v>0</v>
      </c>
      <c r="P28" s="145">
        <v>0</v>
      </c>
      <c r="Q28" s="146" t="e">
        <f t="shared" si="2"/>
        <v>#DIV/0!</v>
      </c>
      <c r="R28" s="145">
        <v>0</v>
      </c>
      <c r="S28" s="145">
        <v>0</v>
      </c>
      <c r="T28" s="146" t="e">
        <f t="shared" si="3"/>
        <v>#DIV/0!</v>
      </c>
      <c r="U28" s="147">
        <v>0</v>
      </c>
      <c r="V28" s="147">
        <v>0</v>
      </c>
      <c r="W28" s="148" t="e">
        <f t="shared" si="4"/>
        <v>#DIV/0!</v>
      </c>
      <c r="X28" s="147">
        <v>0</v>
      </c>
      <c r="Y28" s="147">
        <v>0</v>
      </c>
      <c r="Z28" s="148" t="e">
        <f t="shared" si="5"/>
        <v>#DIV/0!</v>
      </c>
      <c r="AA28" s="147">
        <v>0</v>
      </c>
      <c r="AB28" s="147">
        <v>0</v>
      </c>
      <c r="AC28" s="148" t="e">
        <f t="shared" si="6"/>
        <v>#DIV/0!</v>
      </c>
      <c r="AD28" s="147">
        <v>1</v>
      </c>
      <c r="AE28" s="147">
        <v>1</v>
      </c>
      <c r="AF28" s="148">
        <f t="shared" si="7"/>
        <v>1</v>
      </c>
      <c r="AG28" s="147">
        <v>0</v>
      </c>
      <c r="AH28" s="147">
        <v>0</v>
      </c>
      <c r="AI28" s="148" t="e">
        <f t="shared" si="8"/>
        <v>#DIV/0!</v>
      </c>
      <c r="AJ28" s="147">
        <v>0</v>
      </c>
      <c r="AK28" s="147">
        <v>0</v>
      </c>
      <c r="AL28" s="148" t="e">
        <f t="shared" si="9"/>
        <v>#DIV/0!</v>
      </c>
      <c r="AM28" s="147">
        <v>0</v>
      </c>
      <c r="AN28" s="147">
        <v>0</v>
      </c>
      <c r="AO28" s="148" t="e">
        <f t="shared" si="10"/>
        <v>#DIV/0!</v>
      </c>
      <c r="AP28" s="147">
        <v>0</v>
      </c>
      <c r="AQ28" s="147">
        <v>0</v>
      </c>
      <c r="AR28" s="148" t="e">
        <f t="shared" si="11"/>
        <v>#DIV/0!</v>
      </c>
      <c r="AS28" s="147">
        <v>0</v>
      </c>
      <c r="AT28" s="147">
        <v>0</v>
      </c>
      <c r="AU28" s="148" t="e">
        <f t="shared" si="12"/>
        <v>#DIV/0!</v>
      </c>
      <c r="AV28" s="149">
        <f t="shared" si="16"/>
        <v>1</v>
      </c>
      <c r="AW28" s="150">
        <f t="shared" si="17"/>
        <v>1</v>
      </c>
      <c r="AX28" s="151">
        <f t="shared" si="15"/>
        <v>1</v>
      </c>
      <c r="AY28" s="152">
        <f t="shared" si="0"/>
        <v>1.4925373134328358E-2</v>
      </c>
      <c r="AZ28" s="153" t="s">
        <v>522</v>
      </c>
      <c r="BA28" s="89" t="s">
        <v>523</v>
      </c>
      <c r="BB28" s="298" t="s">
        <v>850</v>
      </c>
      <c r="BC28" s="299" t="s">
        <v>254</v>
      </c>
      <c r="BD28" s="300">
        <v>0</v>
      </c>
      <c r="BE28" s="301">
        <v>0</v>
      </c>
      <c r="BF28" s="153" t="s">
        <v>522</v>
      </c>
      <c r="BG28" s="89" t="s">
        <v>523</v>
      </c>
      <c r="BH28" s="298" t="s">
        <v>877</v>
      </c>
      <c r="BI28" s="309" t="s">
        <v>254</v>
      </c>
      <c r="BJ28" s="310">
        <v>0</v>
      </c>
      <c r="BK28" s="311">
        <v>0</v>
      </c>
      <c r="BL28" s="154" t="s">
        <v>524</v>
      </c>
      <c r="BM28" s="89" t="s">
        <v>485</v>
      </c>
      <c r="BN28" s="298" t="s">
        <v>909</v>
      </c>
      <c r="BO28" s="318" t="s">
        <v>741</v>
      </c>
      <c r="BP28" s="319">
        <v>0.5</v>
      </c>
      <c r="BQ28" s="320">
        <v>7.0422535211267599E-3</v>
      </c>
      <c r="BR28" s="175" t="s">
        <v>100</v>
      </c>
      <c r="BS28" s="18" t="s">
        <v>525</v>
      </c>
      <c r="BT28" s="18" t="s">
        <v>1012</v>
      </c>
      <c r="BU28" s="261" t="s">
        <v>741</v>
      </c>
      <c r="BV28" s="259">
        <f t="shared" ref="BV28" si="39">AX28</f>
        <v>1</v>
      </c>
      <c r="BW28" s="268">
        <f t="shared" ref="BW28" si="40">AY28</f>
        <v>1.4925373134328358E-2</v>
      </c>
    </row>
    <row r="29" spans="2:75" ht="186.6" customHeight="1" x14ac:dyDescent="0.3">
      <c r="B29" s="435" t="s">
        <v>526</v>
      </c>
      <c r="C29" s="69" t="s">
        <v>527</v>
      </c>
      <c r="D29" s="84" t="s">
        <v>528</v>
      </c>
      <c r="E29" s="53" t="s">
        <v>529</v>
      </c>
      <c r="F29" s="53" t="s">
        <v>530</v>
      </c>
      <c r="G29" s="37" t="s">
        <v>93</v>
      </c>
      <c r="H29" s="220" t="s">
        <v>531</v>
      </c>
      <c r="I29" s="220">
        <v>45691</v>
      </c>
      <c r="J29" s="220">
        <v>45869</v>
      </c>
      <c r="K29" s="180">
        <f>PTEP!$G$12/PTEP!$D$12</f>
        <v>1.4925373134328358E-2</v>
      </c>
      <c r="L29" s="237">
        <v>0</v>
      </c>
      <c r="M29" s="155">
        <v>0</v>
      </c>
      <c r="N29" s="156" t="e">
        <f t="shared" si="1"/>
        <v>#DIV/0!</v>
      </c>
      <c r="O29" s="155">
        <v>0</v>
      </c>
      <c r="P29" s="155">
        <v>0</v>
      </c>
      <c r="Q29" s="156" t="e">
        <f t="shared" si="2"/>
        <v>#DIV/0!</v>
      </c>
      <c r="R29" s="155">
        <v>0</v>
      </c>
      <c r="S29" s="155">
        <v>0</v>
      </c>
      <c r="T29" s="156" t="e">
        <f t="shared" si="3"/>
        <v>#DIV/0!</v>
      </c>
      <c r="U29" s="157">
        <v>0</v>
      </c>
      <c r="V29" s="157">
        <v>0</v>
      </c>
      <c r="W29" s="158" t="e">
        <f t="shared" si="4"/>
        <v>#DIV/0!</v>
      </c>
      <c r="X29" s="157">
        <v>0</v>
      </c>
      <c r="Y29" s="157">
        <v>0</v>
      </c>
      <c r="Z29" s="158" t="e">
        <f t="shared" si="5"/>
        <v>#DIV/0!</v>
      </c>
      <c r="AA29" s="157">
        <v>0</v>
      </c>
      <c r="AB29" s="157">
        <v>0</v>
      </c>
      <c r="AC29" s="158" t="e">
        <f t="shared" si="6"/>
        <v>#DIV/0!</v>
      </c>
      <c r="AD29" s="157">
        <v>1</v>
      </c>
      <c r="AE29" s="157">
        <v>1</v>
      </c>
      <c r="AF29" s="158">
        <f t="shared" si="7"/>
        <v>1</v>
      </c>
      <c r="AG29" s="157">
        <v>0</v>
      </c>
      <c r="AH29" s="157">
        <v>0</v>
      </c>
      <c r="AI29" s="158" t="e">
        <f t="shared" si="8"/>
        <v>#DIV/0!</v>
      </c>
      <c r="AJ29" s="157">
        <v>0</v>
      </c>
      <c r="AK29" s="157">
        <v>0</v>
      </c>
      <c r="AL29" s="158" t="e">
        <f t="shared" si="9"/>
        <v>#DIV/0!</v>
      </c>
      <c r="AM29" s="157">
        <v>0</v>
      </c>
      <c r="AN29" s="157">
        <v>0</v>
      </c>
      <c r="AO29" s="158" t="e">
        <f t="shared" si="10"/>
        <v>#DIV/0!</v>
      </c>
      <c r="AP29" s="157">
        <v>0</v>
      </c>
      <c r="AQ29" s="157">
        <v>0</v>
      </c>
      <c r="AR29" s="158" t="e">
        <f t="shared" si="11"/>
        <v>#DIV/0!</v>
      </c>
      <c r="AS29" s="157">
        <v>0</v>
      </c>
      <c r="AT29" s="157">
        <v>0</v>
      </c>
      <c r="AU29" s="158" t="e">
        <f t="shared" si="12"/>
        <v>#DIV/0!</v>
      </c>
      <c r="AV29" s="159">
        <f t="shared" si="16"/>
        <v>1</v>
      </c>
      <c r="AW29" s="160">
        <f t="shared" si="17"/>
        <v>1</v>
      </c>
      <c r="AX29" s="161">
        <f t="shared" si="15"/>
        <v>1</v>
      </c>
      <c r="AY29" s="162">
        <f t="shared" si="0"/>
        <v>1.4925373134328358E-2</v>
      </c>
      <c r="AZ29" s="163" t="s">
        <v>532</v>
      </c>
      <c r="BA29" s="164" t="s">
        <v>533</v>
      </c>
      <c r="BB29" s="302" t="s">
        <v>851</v>
      </c>
      <c r="BC29" s="303" t="s">
        <v>254</v>
      </c>
      <c r="BD29" s="304">
        <v>0</v>
      </c>
      <c r="BE29" s="305">
        <v>0</v>
      </c>
      <c r="BF29" s="163" t="s">
        <v>534</v>
      </c>
      <c r="BG29" s="164" t="s">
        <v>535</v>
      </c>
      <c r="BH29" s="302" t="s">
        <v>877</v>
      </c>
      <c r="BI29" s="312" t="s">
        <v>254</v>
      </c>
      <c r="BJ29" s="313">
        <v>0</v>
      </c>
      <c r="BK29" s="314">
        <v>0</v>
      </c>
      <c r="BL29" s="165" t="s">
        <v>536</v>
      </c>
      <c r="BM29" s="164" t="s">
        <v>537</v>
      </c>
      <c r="BN29" s="302" t="s">
        <v>910</v>
      </c>
      <c r="BO29" s="321" t="s">
        <v>741</v>
      </c>
      <c r="BP29" s="304">
        <v>1</v>
      </c>
      <c r="BQ29" s="322">
        <v>1.408450704225352E-2</v>
      </c>
      <c r="BR29" s="175" t="s">
        <v>100</v>
      </c>
      <c r="BS29" s="18" t="s">
        <v>486</v>
      </c>
      <c r="BT29" s="58" t="s">
        <v>922</v>
      </c>
      <c r="BU29" s="266" t="s">
        <v>919</v>
      </c>
      <c r="BV29" s="259">
        <f t="shared" ref="BV29:BW35" si="41">AX29</f>
        <v>1</v>
      </c>
      <c r="BW29" s="268">
        <f t="shared" si="41"/>
        <v>1.4925373134328358E-2</v>
      </c>
    </row>
    <row r="30" spans="2:75" ht="156.75" customHeight="1" x14ac:dyDescent="0.3">
      <c r="B30" s="435"/>
      <c r="C30" s="69" t="s">
        <v>538</v>
      </c>
      <c r="D30" s="84" t="s">
        <v>539</v>
      </c>
      <c r="E30" s="53" t="s">
        <v>540</v>
      </c>
      <c r="F30" s="53" t="s">
        <v>92</v>
      </c>
      <c r="G30" s="53" t="s">
        <v>93</v>
      </c>
      <c r="H30" s="37" t="s">
        <v>541</v>
      </c>
      <c r="I30" s="220">
        <v>45659</v>
      </c>
      <c r="J30" s="220">
        <v>45747</v>
      </c>
      <c r="K30" s="180">
        <f>PTEP!$G$12/PTEP!$D$12</f>
        <v>1.4925373134328358E-2</v>
      </c>
      <c r="L30" s="182">
        <v>0</v>
      </c>
      <c r="M30" s="16">
        <v>0</v>
      </c>
      <c r="N30" s="55" t="e">
        <f t="shared" si="1"/>
        <v>#DIV/0!</v>
      </c>
      <c r="O30" s="16">
        <v>1</v>
      </c>
      <c r="P30" s="16">
        <v>1</v>
      </c>
      <c r="Q30" s="55">
        <f t="shared" si="2"/>
        <v>1</v>
      </c>
      <c r="R30" s="16">
        <v>0</v>
      </c>
      <c r="S30" s="16">
        <v>0</v>
      </c>
      <c r="T30" s="55" t="e">
        <f t="shared" si="3"/>
        <v>#DIV/0!</v>
      </c>
      <c r="U30" s="30">
        <v>0</v>
      </c>
      <c r="V30" s="30">
        <v>0</v>
      </c>
      <c r="W30" s="31" t="e">
        <f t="shared" si="4"/>
        <v>#DIV/0!</v>
      </c>
      <c r="X30" s="30">
        <v>0</v>
      </c>
      <c r="Y30" s="30">
        <v>0</v>
      </c>
      <c r="Z30" s="31" t="e">
        <f t="shared" si="5"/>
        <v>#DIV/0!</v>
      </c>
      <c r="AA30" s="30">
        <v>0</v>
      </c>
      <c r="AB30" s="30">
        <v>0</v>
      </c>
      <c r="AC30" s="31" t="e">
        <f t="shared" si="6"/>
        <v>#DIV/0!</v>
      </c>
      <c r="AD30" s="30">
        <v>0</v>
      </c>
      <c r="AE30" s="30">
        <v>0</v>
      </c>
      <c r="AF30" s="31" t="e">
        <f t="shared" si="7"/>
        <v>#DIV/0!</v>
      </c>
      <c r="AG30" s="30">
        <v>0</v>
      </c>
      <c r="AH30" s="30">
        <v>0</v>
      </c>
      <c r="AI30" s="31" t="e">
        <f t="shared" si="8"/>
        <v>#DIV/0!</v>
      </c>
      <c r="AJ30" s="30">
        <v>0</v>
      </c>
      <c r="AK30" s="30">
        <v>0</v>
      </c>
      <c r="AL30" s="31" t="e">
        <f t="shared" si="9"/>
        <v>#DIV/0!</v>
      </c>
      <c r="AM30" s="30">
        <v>0</v>
      </c>
      <c r="AN30" s="30">
        <v>0</v>
      </c>
      <c r="AO30" s="31" t="e">
        <f t="shared" si="10"/>
        <v>#DIV/0!</v>
      </c>
      <c r="AP30" s="30">
        <v>0</v>
      </c>
      <c r="AQ30" s="30">
        <v>0</v>
      </c>
      <c r="AR30" s="31" t="e">
        <f t="shared" si="11"/>
        <v>#DIV/0!</v>
      </c>
      <c r="AS30" s="30">
        <v>0</v>
      </c>
      <c r="AT30" s="30">
        <v>0</v>
      </c>
      <c r="AU30" s="31" t="e">
        <f t="shared" si="12"/>
        <v>#DIV/0!</v>
      </c>
      <c r="AV30" s="116">
        <f t="shared" si="16"/>
        <v>1</v>
      </c>
      <c r="AW30" s="117">
        <f t="shared" si="17"/>
        <v>1</v>
      </c>
      <c r="AX30" s="118">
        <f t="shared" si="15"/>
        <v>1</v>
      </c>
      <c r="AY30" s="121">
        <f t="shared" si="0"/>
        <v>1.4925373134328358E-2</v>
      </c>
      <c r="AZ30" s="17" t="s">
        <v>542</v>
      </c>
      <c r="BA30" s="18" t="s">
        <v>387</v>
      </c>
      <c r="BB30" s="58" t="s">
        <v>852</v>
      </c>
      <c r="BC30" s="261" t="s">
        <v>741</v>
      </c>
      <c r="BD30" s="259">
        <v>1</v>
      </c>
      <c r="BE30" s="260">
        <v>1.408450704225352E-2</v>
      </c>
      <c r="BF30" s="17" t="s">
        <v>446</v>
      </c>
      <c r="BG30" s="18" t="s">
        <v>543</v>
      </c>
      <c r="BH30" s="59" t="s">
        <v>764</v>
      </c>
      <c r="BI30" s="16" t="s">
        <v>765</v>
      </c>
      <c r="BJ30" s="295">
        <v>1</v>
      </c>
      <c r="BK30" s="296">
        <v>1.408450704225352E-2</v>
      </c>
      <c r="BL30" s="87"/>
      <c r="BM30" s="60" t="s">
        <v>99</v>
      </c>
      <c r="BN30" s="59" t="s">
        <v>788</v>
      </c>
      <c r="BO30" s="275" t="s">
        <v>765</v>
      </c>
      <c r="BP30" s="264">
        <v>1</v>
      </c>
      <c r="BQ30" s="323">
        <v>1.408450704225352E-2</v>
      </c>
      <c r="BR30" s="175" t="s">
        <v>100</v>
      </c>
      <c r="BS30" s="18" t="s">
        <v>544</v>
      </c>
      <c r="BT30" s="58" t="s">
        <v>924</v>
      </c>
      <c r="BU30" s="266" t="s">
        <v>917</v>
      </c>
      <c r="BV30" s="259">
        <f t="shared" si="41"/>
        <v>1</v>
      </c>
      <c r="BW30" s="268">
        <f t="shared" si="41"/>
        <v>1.4925373134328358E-2</v>
      </c>
    </row>
    <row r="31" spans="2:75" ht="88.5" customHeight="1" x14ac:dyDescent="0.3">
      <c r="B31" s="435"/>
      <c r="C31" s="69" t="s">
        <v>545</v>
      </c>
      <c r="D31" s="84" t="s">
        <v>546</v>
      </c>
      <c r="E31" s="53" t="s">
        <v>547</v>
      </c>
      <c r="F31" s="53" t="s">
        <v>92</v>
      </c>
      <c r="G31" s="53" t="s">
        <v>93</v>
      </c>
      <c r="H31" s="51" t="s">
        <v>547</v>
      </c>
      <c r="I31" s="220">
        <v>45659</v>
      </c>
      <c r="J31" s="220">
        <v>45747</v>
      </c>
      <c r="K31" s="180">
        <f>PTEP!$G$12/PTEP!$D$12</f>
        <v>1.4925373134328358E-2</v>
      </c>
      <c r="L31" s="182">
        <v>0</v>
      </c>
      <c r="M31" s="16">
        <v>0</v>
      </c>
      <c r="N31" s="55" t="e">
        <f t="shared" si="1"/>
        <v>#DIV/0!</v>
      </c>
      <c r="O31" s="16">
        <v>0</v>
      </c>
      <c r="P31" s="16">
        <v>0</v>
      </c>
      <c r="Q31" s="55" t="e">
        <f t="shared" si="2"/>
        <v>#DIV/0!</v>
      </c>
      <c r="R31" s="16">
        <v>1</v>
      </c>
      <c r="S31" s="16">
        <v>1</v>
      </c>
      <c r="T31" s="55">
        <f t="shared" si="3"/>
        <v>1</v>
      </c>
      <c r="U31" s="30">
        <v>0</v>
      </c>
      <c r="V31" s="30">
        <v>0</v>
      </c>
      <c r="W31" s="31" t="e">
        <f t="shared" si="4"/>
        <v>#DIV/0!</v>
      </c>
      <c r="X31" s="30">
        <v>0</v>
      </c>
      <c r="Y31" s="30">
        <v>0</v>
      </c>
      <c r="Z31" s="31" t="e">
        <f t="shared" si="5"/>
        <v>#DIV/0!</v>
      </c>
      <c r="AA31" s="30">
        <v>0</v>
      </c>
      <c r="AB31" s="30">
        <v>0</v>
      </c>
      <c r="AC31" s="31" t="e">
        <f t="shared" si="6"/>
        <v>#DIV/0!</v>
      </c>
      <c r="AD31" s="30">
        <v>0</v>
      </c>
      <c r="AE31" s="30">
        <v>0</v>
      </c>
      <c r="AF31" s="31" t="e">
        <f t="shared" si="7"/>
        <v>#DIV/0!</v>
      </c>
      <c r="AG31" s="30">
        <v>0</v>
      </c>
      <c r="AH31" s="30">
        <v>0</v>
      </c>
      <c r="AI31" s="31" t="e">
        <f t="shared" si="8"/>
        <v>#DIV/0!</v>
      </c>
      <c r="AJ31" s="30">
        <v>0</v>
      </c>
      <c r="AK31" s="30">
        <v>0</v>
      </c>
      <c r="AL31" s="31" t="e">
        <f t="shared" si="9"/>
        <v>#DIV/0!</v>
      </c>
      <c r="AM31" s="30">
        <v>0</v>
      </c>
      <c r="AN31" s="30">
        <v>0</v>
      </c>
      <c r="AO31" s="31" t="e">
        <f t="shared" si="10"/>
        <v>#DIV/0!</v>
      </c>
      <c r="AP31" s="30">
        <v>0</v>
      </c>
      <c r="AQ31" s="30">
        <v>0</v>
      </c>
      <c r="AR31" s="31" t="e">
        <f t="shared" si="11"/>
        <v>#DIV/0!</v>
      </c>
      <c r="AS31" s="30">
        <v>0</v>
      </c>
      <c r="AT31" s="30">
        <v>0</v>
      </c>
      <c r="AU31" s="31" t="e">
        <f t="shared" si="12"/>
        <v>#DIV/0!</v>
      </c>
      <c r="AV31" s="116">
        <f t="shared" si="16"/>
        <v>1</v>
      </c>
      <c r="AW31" s="117">
        <f t="shared" si="17"/>
        <v>1</v>
      </c>
      <c r="AX31" s="118">
        <f t="shared" si="15"/>
        <v>1</v>
      </c>
      <c r="AY31" s="121">
        <f t="shared" si="0"/>
        <v>1.4925373134328358E-2</v>
      </c>
      <c r="AZ31" s="17" t="s">
        <v>548</v>
      </c>
      <c r="BA31" s="18" t="s">
        <v>387</v>
      </c>
      <c r="BB31" s="58" t="s">
        <v>853</v>
      </c>
      <c r="BC31" s="261" t="s">
        <v>741</v>
      </c>
      <c r="BD31" s="259">
        <v>1</v>
      </c>
      <c r="BE31" s="260">
        <v>1.408450704225352E-2</v>
      </c>
      <c r="BF31" s="17" t="s">
        <v>446</v>
      </c>
      <c r="BG31" s="18" t="s">
        <v>543</v>
      </c>
      <c r="BH31" s="59" t="s">
        <v>764</v>
      </c>
      <c r="BI31" s="16" t="s">
        <v>765</v>
      </c>
      <c r="BJ31" s="295">
        <v>1</v>
      </c>
      <c r="BK31" s="296">
        <v>1.408450704225352E-2</v>
      </c>
      <c r="BL31" s="87"/>
      <c r="BM31" s="60" t="s">
        <v>99</v>
      </c>
      <c r="BN31" s="59" t="s">
        <v>788</v>
      </c>
      <c r="BO31" s="275" t="s">
        <v>765</v>
      </c>
      <c r="BP31" s="264">
        <v>1</v>
      </c>
      <c r="BQ31" s="323">
        <v>1.408450704225352E-2</v>
      </c>
      <c r="BR31" s="175" t="s">
        <v>100</v>
      </c>
      <c r="BS31" s="18" t="s">
        <v>544</v>
      </c>
      <c r="BT31" s="58" t="s">
        <v>924</v>
      </c>
      <c r="BU31" s="266" t="s">
        <v>917</v>
      </c>
      <c r="BV31" s="259">
        <f t="shared" si="41"/>
        <v>1</v>
      </c>
      <c r="BW31" s="268">
        <f t="shared" si="41"/>
        <v>1.4925373134328358E-2</v>
      </c>
    </row>
    <row r="32" spans="2:75" ht="408" customHeight="1" x14ac:dyDescent="0.3">
      <c r="B32" s="435"/>
      <c r="C32" s="69" t="s">
        <v>549</v>
      </c>
      <c r="D32" s="225" t="s">
        <v>550</v>
      </c>
      <c r="E32" s="222" t="s">
        <v>551</v>
      </c>
      <c r="F32" s="222" t="s">
        <v>92</v>
      </c>
      <c r="G32" s="222" t="s">
        <v>93</v>
      </c>
      <c r="H32" s="226" t="s">
        <v>552</v>
      </c>
      <c r="I32" s="227" t="s">
        <v>553</v>
      </c>
      <c r="J32" s="227" t="s">
        <v>554</v>
      </c>
      <c r="K32" s="180">
        <f>PTEP!$G$12/PTEP!$D$12</f>
        <v>1.4925373134328358E-2</v>
      </c>
      <c r="L32" s="182">
        <v>0</v>
      </c>
      <c r="M32" s="16">
        <v>0</v>
      </c>
      <c r="N32" s="55" t="e">
        <f t="shared" si="1"/>
        <v>#DIV/0!</v>
      </c>
      <c r="O32" s="16">
        <v>0</v>
      </c>
      <c r="P32" s="16">
        <v>0</v>
      </c>
      <c r="Q32" s="55" t="e">
        <f t="shared" si="2"/>
        <v>#DIV/0!</v>
      </c>
      <c r="R32" s="16">
        <v>1</v>
      </c>
      <c r="S32" s="16">
        <v>1</v>
      </c>
      <c r="T32" s="55">
        <f t="shared" si="3"/>
        <v>1</v>
      </c>
      <c r="U32" s="30">
        <v>0</v>
      </c>
      <c r="V32" s="30">
        <v>0</v>
      </c>
      <c r="W32" s="31" t="e">
        <f t="shared" si="4"/>
        <v>#DIV/0!</v>
      </c>
      <c r="X32" s="30">
        <v>0</v>
      </c>
      <c r="Y32" s="30">
        <v>0</v>
      </c>
      <c r="Z32" s="31" t="e">
        <f t="shared" si="5"/>
        <v>#DIV/0!</v>
      </c>
      <c r="AA32" s="30">
        <v>0</v>
      </c>
      <c r="AB32" s="30">
        <v>0</v>
      </c>
      <c r="AC32" s="31" t="e">
        <f t="shared" si="6"/>
        <v>#DIV/0!</v>
      </c>
      <c r="AD32" s="30">
        <v>0</v>
      </c>
      <c r="AE32" s="30">
        <v>1</v>
      </c>
      <c r="AF32" s="31" t="e">
        <f t="shared" si="7"/>
        <v>#DIV/0!</v>
      </c>
      <c r="AG32" s="30">
        <v>0</v>
      </c>
      <c r="AH32" s="30">
        <v>0</v>
      </c>
      <c r="AI32" s="31" t="e">
        <f t="shared" si="8"/>
        <v>#DIV/0!</v>
      </c>
      <c r="AJ32" s="30">
        <v>1</v>
      </c>
      <c r="AK32" s="30">
        <v>0</v>
      </c>
      <c r="AL32" s="31">
        <f t="shared" si="9"/>
        <v>0</v>
      </c>
      <c r="AM32" s="30">
        <v>0</v>
      </c>
      <c r="AN32" s="30">
        <v>0</v>
      </c>
      <c r="AO32" s="31" t="e">
        <f t="shared" si="10"/>
        <v>#DIV/0!</v>
      </c>
      <c r="AP32" s="30">
        <v>0</v>
      </c>
      <c r="AQ32" s="30">
        <v>0</v>
      </c>
      <c r="AR32" s="31" t="e">
        <f t="shared" si="11"/>
        <v>#DIV/0!</v>
      </c>
      <c r="AS32" s="30">
        <v>0</v>
      </c>
      <c r="AT32" s="30">
        <v>0</v>
      </c>
      <c r="AU32" s="31" t="e">
        <f t="shared" si="12"/>
        <v>#DIV/0!</v>
      </c>
      <c r="AV32" s="116">
        <f t="shared" si="16"/>
        <v>2</v>
      </c>
      <c r="AW32" s="117">
        <f t="shared" si="17"/>
        <v>2</v>
      </c>
      <c r="AX32" s="118">
        <f t="shared" si="15"/>
        <v>1</v>
      </c>
      <c r="AY32" s="121">
        <f t="shared" si="0"/>
        <v>1.4925373134328358E-2</v>
      </c>
      <c r="AZ32" s="17" t="s">
        <v>555</v>
      </c>
      <c r="BA32" s="18" t="s">
        <v>387</v>
      </c>
      <c r="BB32" s="58" t="s">
        <v>854</v>
      </c>
      <c r="BC32" s="266" t="s">
        <v>254</v>
      </c>
      <c r="BD32" s="259">
        <v>0.5</v>
      </c>
      <c r="BE32" s="260">
        <v>7.0422535211267599E-3</v>
      </c>
      <c r="BF32" s="58" t="s">
        <v>556</v>
      </c>
      <c r="BG32" s="60" t="s">
        <v>175</v>
      </c>
      <c r="BH32" s="58" t="s">
        <v>877</v>
      </c>
      <c r="BI32" s="275" t="s">
        <v>254</v>
      </c>
      <c r="BJ32" s="295">
        <v>0.5</v>
      </c>
      <c r="BK32" s="296">
        <v>7.0422535211267599E-3</v>
      </c>
      <c r="BL32" s="83" t="s">
        <v>557</v>
      </c>
      <c r="BM32" s="18" t="s">
        <v>485</v>
      </c>
      <c r="BN32" s="58" t="s">
        <v>911</v>
      </c>
      <c r="BO32" s="261" t="s">
        <v>741</v>
      </c>
      <c r="BP32" s="264">
        <v>1</v>
      </c>
      <c r="BQ32" s="323">
        <v>1.408450704225352E-2</v>
      </c>
      <c r="BR32" s="175" t="s">
        <v>100</v>
      </c>
      <c r="BS32" s="18" t="s">
        <v>486</v>
      </c>
      <c r="BT32" s="58" t="s">
        <v>922</v>
      </c>
      <c r="BU32" s="266" t="s">
        <v>919</v>
      </c>
      <c r="BV32" s="259">
        <f t="shared" si="41"/>
        <v>1</v>
      </c>
      <c r="BW32" s="268">
        <f t="shared" si="41"/>
        <v>1.4925373134328358E-2</v>
      </c>
    </row>
    <row r="33" spans="2:75" ht="178.5" customHeight="1" x14ac:dyDescent="0.3">
      <c r="B33" s="435"/>
      <c r="C33" s="69" t="s">
        <v>558</v>
      </c>
      <c r="D33" s="84" t="s">
        <v>559</v>
      </c>
      <c r="E33" s="53" t="s">
        <v>560</v>
      </c>
      <c r="F33" s="228" t="s">
        <v>561</v>
      </c>
      <c r="G33" s="53" t="s">
        <v>93</v>
      </c>
      <c r="H33" s="51" t="s">
        <v>562</v>
      </c>
      <c r="I33" s="220">
        <v>45691</v>
      </c>
      <c r="J33" s="220">
        <v>46022</v>
      </c>
      <c r="K33" s="180">
        <f>PTEP!$G$12/PTEP!$D$12</f>
        <v>1.4925373134328358E-2</v>
      </c>
      <c r="L33" s="182">
        <v>0</v>
      </c>
      <c r="M33" s="16">
        <v>0</v>
      </c>
      <c r="N33" s="55" t="e">
        <f t="shared" si="1"/>
        <v>#DIV/0!</v>
      </c>
      <c r="O33" s="16">
        <v>0</v>
      </c>
      <c r="P33" s="16">
        <v>0</v>
      </c>
      <c r="Q33" s="55" t="e">
        <f t="shared" si="2"/>
        <v>#DIV/0!</v>
      </c>
      <c r="R33" s="16">
        <v>0</v>
      </c>
      <c r="S33" s="16">
        <v>0</v>
      </c>
      <c r="T33" s="55" t="e">
        <f t="shared" si="3"/>
        <v>#DIV/0!</v>
      </c>
      <c r="U33" s="30">
        <v>0</v>
      </c>
      <c r="V33" s="30">
        <v>0</v>
      </c>
      <c r="W33" s="31" t="e">
        <f t="shared" si="4"/>
        <v>#DIV/0!</v>
      </c>
      <c r="X33" s="30">
        <v>1</v>
      </c>
      <c r="Y33" s="30">
        <v>1</v>
      </c>
      <c r="Z33" s="31">
        <f t="shared" si="5"/>
        <v>1</v>
      </c>
      <c r="AA33" s="30">
        <v>0</v>
      </c>
      <c r="AB33" s="30">
        <v>0</v>
      </c>
      <c r="AC33" s="31" t="e">
        <f t="shared" si="6"/>
        <v>#DIV/0!</v>
      </c>
      <c r="AD33" s="30">
        <v>0</v>
      </c>
      <c r="AE33" s="30">
        <v>0</v>
      </c>
      <c r="AF33" s="31" t="e">
        <f t="shared" si="7"/>
        <v>#DIV/0!</v>
      </c>
      <c r="AG33" s="30">
        <v>0</v>
      </c>
      <c r="AH33" s="30">
        <v>0</v>
      </c>
      <c r="AI33" s="31" t="e">
        <f t="shared" si="8"/>
        <v>#DIV/0!</v>
      </c>
      <c r="AJ33" s="30">
        <v>0</v>
      </c>
      <c r="AK33" s="30">
        <v>0</v>
      </c>
      <c r="AL33" s="31" t="e">
        <f t="shared" si="9"/>
        <v>#DIV/0!</v>
      </c>
      <c r="AM33" s="30">
        <v>0</v>
      </c>
      <c r="AN33" s="30">
        <v>0</v>
      </c>
      <c r="AO33" s="31" t="e">
        <f t="shared" si="10"/>
        <v>#DIV/0!</v>
      </c>
      <c r="AP33" s="30">
        <v>0</v>
      </c>
      <c r="AQ33" s="30">
        <v>0</v>
      </c>
      <c r="AR33" s="31" t="e">
        <f t="shared" si="11"/>
        <v>#DIV/0!</v>
      </c>
      <c r="AS33" s="30">
        <v>0</v>
      </c>
      <c r="AT33" s="30">
        <v>0</v>
      </c>
      <c r="AU33" s="31" t="e">
        <f t="shared" si="12"/>
        <v>#DIV/0!</v>
      </c>
      <c r="AV33" s="116">
        <f t="shared" si="16"/>
        <v>1</v>
      </c>
      <c r="AW33" s="117">
        <f t="shared" si="17"/>
        <v>1</v>
      </c>
      <c r="AX33" s="118">
        <f t="shared" si="15"/>
        <v>1</v>
      </c>
      <c r="AY33" s="121">
        <f t="shared" si="0"/>
        <v>1.4925373134328358E-2</v>
      </c>
      <c r="AZ33" s="17" t="s">
        <v>563</v>
      </c>
      <c r="BA33" s="18" t="s">
        <v>564</v>
      </c>
      <c r="BB33" s="58" t="s">
        <v>855</v>
      </c>
      <c r="BC33" s="266" t="s">
        <v>254</v>
      </c>
      <c r="BD33" s="259">
        <v>0</v>
      </c>
      <c r="BE33" s="260">
        <v>0</v>
      </c>
      <c r="BF33" s="17" t="s">
        <v>565</v>
      </c>
      <c r="BG33" s="60" t="s">
        <v>175</v>
      </c>
      <c r="BH33" s="58" t="s">
        <v>882</v>
      </c>
      <c r="BI33" s="261" t="s">
        <v>741</v>
      </c>
      <c r="BJ33" s="295">
        <v>1</v>
      </c>
      <c r="BK33" s="296">
        <v>1.408450704225352E-2</v>
      </c>
      <c r="BL33" s="83" t="s">
        <v>566</v>
      </c>
      <c r="BM33" s="18" t="s">
        <v>567</v>
      </c>
      <c r="BN33" s="59" t="s">
        <v>907</v>
      </c>
      <c r="BO33" s="275" t="s">
        <v>776</v>
      </c>
      <c r="BP33" s="264">
        <v>1</v>
      </c>
      <c r="BQ33" s="323">
        <v>1.408450704225352E-2</v>
      </c>
      <c r="BR33" s="175" t="s">
        <v>100</v>
      </c>
      <c r="BS33" s="18" t="s">
        <v>494</v>
      </c>
      <c r="BT33" s="58" t="s">
        <v>921</v>
      </c>
      <c r="BU33" s="266" t="s">
        <v>918</v>
      </c>
      <c r="BV33" s="259">
        <f t="shared" si="41"/>
        <v>1</v>
      </c>
      <c r="BW33" s="268">
        <f t="shared" si="41"/>
        <v>1.4925373134328358E-2</v>
      </c>
    </row>
    <row r="34" spans="2:75" ht="107.25" customHeight="1" x14ac:dyDescent="0.3">
      <c r="B34" s="435"/>
      <c r="C34" s="69" t="s">
        <v>568</v>
      </c>
      <c r="D34" s="84" t="s">
        <v>569</v>
      </c>
      <c r="E34" s="53" t="s">
        <v>570</v>
      </c>
      <c r="F34" s="53" t="s">
        <v>92</v>
      </c>
      <c r="G34" s="53" t="s">
        <v>93</v>
      </c>
      <c r="H34" s="51" t="s">
        <v>571</v>
      </c>
      <c r="I34" s="220">
        <v>45659</v>
      </c>
      <c r="J34" s="220">
        <v>46022</v>
      </c>
      <c r="K34" s="180">
        <f>PTEP!$G$12/PTEP!$D$12</f>
        <v>1.4925373134328358E-2</v>
      </c>
      <c r="L34" s="182">
        <v>0</v>
      </c>
      <c r="M34" s="16">
        <v>0</v>
      </c>
      <c r="N34" s="55" t="e">
        <f t="shared" si="1"/>
        <v>#DIV/0!</v>
      </c>
      <c r="O34" s="16">
        <v>0.1</v>
      </c>
      <c r="P34" s="16">
        <v>0.1</v>
      </c>
      <c r="Q34" s="55">
        <f t="shared" si="2"/>
        <v>1</v>
      </c>
      <c r="R34" s="16">
        <v>0.1</v>
      </c>
      <c r="S34" s="16">
        <v>0.1</v>
      </c>
      <c r="T34" s="55">
        <f t="shared" si="3"/>
        <v>1</v>
      </c>
      <c r="U34" s="30">
        <v>0.8</v>
      </c>
      <c r="V34" s="30">
        <v>0.8</v>
      </c>
      <c r="W34" s="31">
        <f t="shared" si="4"/>
        <v>1</v>
      </c>
      <c r="X34" s="30">
        <v>0</v>
      </c>
      <c r="Y34" s="30">
        <v>0</v>
      </c>
      <c r="Z34" s="31" t="e">
        <f t="shared" si="5"/>
        <v>#DIV/0!</v>
      </c>
      <c r="AA34" s="30">
        <v>0</v>
      </c>
      <c r="AB34" s="30">
        <v>0</v>
      </c>
      <c r="AC34" s="31" t="e">
        <f t="shared" si="6"/>
        <v>#DIV/0!</v>
      </c>
      <c r="AD34" s="30">
        <v>0</v>
      </c>
      <c r="AE34" s="30">
        <v>0</v>
      </c>
      <c r="AF34" s="31" t="e">
        <f t="shared" si="7"/>
        <v>#DIV/0!</v>
      </c>
      <c r="AG34" s="30">
        <v>0</v>
      </c>
      <c r="AH34" s="30">
        <v>0</v>
      </c>
      <c r="AI34" s="31" t="e">
        <f t="shared" si="8"/>
        <v>#DIV/0!</v>
      </c>
      <c r="AJ34" s="30">
        <v>0</v>
      </c>
      <c r="AK34" s="30">
        <v>0</v>
      </c>
      <c r="AL34" s="31" t="e">
        <f t="shared" si="9"/>
        <v>#DIV/0!</v>
      </c>
      <c r="AM34" s="30">
        <v>0</v>
      </c>
      <c r="AN34" s="30">
        <v>0</v>
      </c>
      <c r="AO34" s="31" t="e">
        <f t="shared" si="10"/>
        <v>#DIV/0!</v>
      </c>
      <c r="AP34" s="30">
        <v>0</v>
      </c>
      <c r="AQ34" s="30">
        <v>0</v>
      </c>
      <c r="AR34" s="31" t="e">
        <f t="shared" si="11"/>
        <v>#DIV/0!</v>
      </c>
      <c r="AS34" s="30">
        <v>0</v>
      </c>
      <c r="AT34" s="30">
        <v>0</v>
      </c>
      <c r="AU34" s="31" t="e">
        <f t="shared" si="12"/>
        <v>#DIV/0!</v>
      </c>
      <c r="AV34" s="116">
        <f t="shared" si="16"/>
        <v>1</v>
      </c>
      <c r="AW34" s="117">
        <f t="shared" si="17"/>
        <v>1</v>
      </c>
      <c r="AX34" s="118">
        <f t="shared" si="15"/>
        <v>1</v>
      </c>
      <c r="AY34" s="121">
        <f t="shared" si="0"/>
        <v>1.4925373134328358E-2</v>
      </c>
      <c r="AZ34" s="17" t="s">
        <v>572</v>
      </c>
      <c r="BA34" s="18" t="s">
        <v>387</v>
      </c>
      <c r="BB34" s="58" t="s">
        <v>856</v>
      </c>
      <c r="BC34" s="261" t="s">
        <v>741</v>
      </c>
      <c r="BD34" s="259">
        <v>0.2</v>
      </c>
      <c r="BE34" s="260">
        <v>2.8169014084507039E-3</v>
      </c>
      <c r="BF34" s="74" t="s">
        <v>573</v>
      </c>
      <c r="BG34" s="60" t="s">
        <v>175</v>
      </c>
      <c r="BH34" s="58" t="s">
        <v>883</v>
      </c>
      <c r="BI34" s="261" t="s">
        <v>741</v>
      </c>
      <c r="BJ34" s="264">
        <v>1</v>
      </c>
      <c r="BK34" s="315">
        <v>1.408450704225352E-2</v>
      </c>
      <c r="BL34" s="87"/>
      <c r="BM34" s="18" t="s">
        <v>136</v>
      </c>
      <c r="BN34" s="59" t="s">
        <v>907</v>
      </c>
      <c r="BO34" s="275" t="s">
        <v>776</v>
      </c>
      <c r="BP34" s="264">
        <v>1</v>
      </c>
      <c r="BQ34" s="323">
        <v>1.408450704225352E-2</v>
      </c>
      <c r="BR34" s="175" t="s">
        <v>100</v>
      </c>
      <c r="BS34" s="18" t="s">
        <v>494</v>
      </c>
      <c r="BT34" s="58" t="s">
        <v>921</v>
      </c>
      <c r="BU34" s="266" t="s">
        <v>918</v>
      </c>
      <c r="BV34" s="259">
        <f t="shared" si="41"/>
        <v>1</v>
      </c>
      <c r="BW34" s="268">
        <f t="shared" si="41"/>
        <v>1.4925373134328358E-2</v>
      </c>
    </row>
    <row r="35" spans="2:75" s="22" customFormat="1" ht="237.6" customHeight="1" x14ac:dyDescent="0.25">
      <c r="B35" s="435"/>
      <c r="C35" s="69" t="s">
        <v>574</v>
      </c>
      <c r="D35" s="84" t="s">
        <v>575</v>
      </c>
      <c r="E35" s="84" t="s">
        <v>576</v>
      </c>
      <c r="F35" s="84" t="s">
        <v>171</v>
      </c>
      <c r="G35" s="53" t="s">
        <v>93</v>
      </c>
      <c r="H35" s="37" t="s">
        <v>577</v>
      </c>
      <c r="I35" s="220">
        <v>45658</v>
      </c>
      <c r="J35" s="220">
        <v>46022</v>
      </c>
      <c r="K35" s="180">
        <f>PTEP!$G$12/PTEP!$D$12</f>
        <v>1.4925373134328358E-2</v>
      </c>
      <c r="L35" s="182">
        <v>1</v>
      </c>
      <c r="M35" s="16">
        <v>1</v>
      </c>
      <c r="N35" s="55">
        <f t="shared" si="1"/>
        <v>1</v>
      </c>
      <c r="O35" s="16">
        <v>1</v>
      </c>
      <c r="P35" s="16">
        <v>1</v>
      </c>
      <c r="Q35" s="55">
        <f t="shared" si="2"/>
        <v>1</v>
      </c>
      <c r="R35" s="16">
        <v>1</v>
      </c>
      <c r="S35" s="16">
        <v>1</v>
      </c>
      <c r="T35" s="55">
        <f t="shared" si="3"/>
        <v>1</v>
      </c>
      <c r="U35" s="16">
        <v>1</v>
      </c>
      <c r="V35" s="16">
        <v>1</v>
      </c>
      <c r="W35" s="31">
        <f t="shared" si="4"/>
        <v>1</v>
      </c>
      <c r="X35" s="16">
        <v>1</v>
      </c>
      <c r="Y35" s="16">
        <v>1</v>
      </c>
      <c r="Z35" s="31">
        <f t="shared" si="5"/>
        <v>1</v>
      </c>
      <c r="AA35" s="16">
        <v>1</v>
      </c>
      <c r="AB35" s="16">
        <v>1</v>
      </c>
      <c r="AC35" s="31">
        <f t="shared" si="6"/>
        <v>1</v>
      </c>
      <c r="AD35" s="16">
        <v>1</v>
      </c>
      <c r="AE35" s="16">
        <v>1</v>
      </c>
      <c r="AF35" s="31">
        <f t="shared" si="7"/>
        <v>1</v>
      </c>
      <c r="AG35" s="16">
        <v>1</v>
      </c>
      <c r="AH35" s="16">
        <v>1</v>
      </c>
      <c r="AI35" s="31">
        <f t="shared" si="8"/>
        <v>1</v>
      </c>
      <c r="AJ35" s="16">
        <v>1</v>
      </c>
      <c r="AK35" s="16">
        <v>1</v>
      </c>
      <c r="AL35" s="31">
        <f t="shared" si="9"/>
        <v>1</v>
      </c>
      <c r="AM35" s="336">
        <v>8</v>
      </c>
      <c r="AN35" s="335">
        <v>9</v>
      </c>
      <c r="AO35" s="31">
        <f t="shared" si="10"/>
        <v>1.125</v>
      </c>
      <c r="AP35" s="332">
        <v>11</v>
      </c>
      <c r="AQ35" s="248">
        <v>11</v>
      </c>
      <c r="AR35" s="31">
        <f t="shared" si="11"/>
        <v>1</v>
      </c>
      <c r="AS35" s="30">
        <v>3</v>
      </c>
      <c r="AT35" s="30">
        <v>2</v>
      </c>
      <c r="AU35" s="31">
        <f t="shared" si="12"/>
        <v>0.66666666666666663</v>
      </c>
      <c r="AV35" s="117">
        <f t="shared" si="17"/>
        <v>31</v>
      </c>
      <c r="AW35" s="117">
        <f t="shared" si="17"/>
        <v>31</v>
      </c>
      <c r="AX35" s="118">
        <f t="shared" si="15"/>
        <v>1</v>
      </c>
      <c r="AY35" s="121">
        <f t="shared" si="0"/>
        <v>1.4925373134328358E-2</v>
      </c>
      <c r="AZ35" s="17" t="s">
        <v>578</v>
      </c>
      <c r="BA35" s="18" t="s">
        <v>387</v>
      </c>
      <c r="BB35" s="58" t="s">
        <v>857</v>
      </c>
      <c r="BC35" s="261" t="s">
        <v>741</v>
      </c>
      <c r="BD35" s="259">
        <v>0.25</v>
      </c>
      <c r="BE35" s="260">
        <v>3.5211267605633799E-3</v>
      </c>
      <c r="BF35" s="17" t="s">
        <v>579</v>
      </c>
      <c r="BG35" s="60" t="s">
        <v>175</v>
      </c>
      <c r="BH35" s="58" t="s">
        <v>884</v>
      </c>
      <c r="BI35" s="261" t="s">
        <v>741</v>
      </c>
      <c r="BJ35" s="295">
        <v>0.5</v>
      </c>
      <c r="BK35" s="296">
        <v>7.0422535211267599E-3</v>
      </c>
      <c r="BL35" s="83" t="s">
        <v>580</v>
      </c>
      <c r="BM35" s="18" t="s">
        <v>456</v>
      </c>
      <c r="BN35" s="58" t="s">
        <v>912</v>
      </c>
      <c r="BO35" s="261" t="s">
        <v>741</v>
      </c>
      <c r="BP35" s="269">
        <v>0.75</v>
      </c>
      <c r="BQ35" s="323">
        <v>1.0563380281690141E-2</v>
      </c>
      <c r="BR35" s="337" t="s">
        <v>977</v>
      </c>
      <c r="BS35" s="425" t="s">
        <v>457</v>
      </c>
      <c r="BT35" s="249" t="s">
        <v>979</v>
      </c>
      <c r="BU35" s="261" t="s">
        <v>741</v>
      </c>
      <c r="BV35" s="259">
        <f t="shared" si="41"/>
        <v>1</v>
      </c>
      <c r="BW35" s="268">
        <f t="shared" si="41"/>
        <v>1.4925373134328358E-2</v>
      </c>
    </row>
    <row r="36" spans="2:75" s="22" customFormat="1" ht="252.6" customHeight="1" x14ac:dyDescent="0.25">
      <c r="B36" s="435"/>
      <c r="C36" s="69" t="s">
        <v>581</v>
      </c>
      <c r="D36" s="84" t="s">
        <v>582</v>
      </c>
      <c r="E36" s="84" t="s">
        <v>583</v>
      </c>
      <c r="F36" s="84" t="s">
        <v>171</v>
      </c>
      <c r="G36" s="53" t="s">
        <v>93</v>
      </c>
      <c r="H36" s="37" t="s">
        <v>584</v>
      </c>
      <c r="I36" s="220">
        <v>45658</v>
      </c>
      <c r="J36" s="220">
        <v>46022</v>
      </c>
      <c r="K36" s="180">
        <f>PTEP!$G$12/PTEP!$D$12</f>
        <v>1.4925373134328358E-2</v>
      </c>
      <c r="L36" s="238">
        <v>0.66666666666666663</v>
      </c>
      <c r="M36" s="71">
        <f>2/3</f>
        <v>0.66666666666666663</v>
      </c>
      <c r="N36" s="55">
        <f t="shared" si="1"/>
        <v>1</v>
      </c>
      <c r="O36" s="71">
        <v>0.66666666666666663</v>
      </c>
      <c r="P36" s="71">
        <f>2/3</f>
        <v>0.66666666666666663</v>
      </c>
      <c r="Q36" s="55">
        <f t="shared" si="2"/>
        <v>1</v>
      </c>
      <c r="R36" s="71">
        <v>0.66666666666666663</v>
      </c>
      <c r="S36" s="71">
        <f>2/3</f>
        <v>0.66666666666666663</v>
      </c>
      <c r="T36" s="55">
        <f t="shared" si="3"/>
        <v>1</v>
      </c>
      <c r="U36" s="71">
        <v>0.66666666666666663</v>
      </c>
      <c r="V36" s="71">
        <f>2/3</f>
        <v>0.66666666666666663</v>
      </c>
      <c r="W36" s="31">
        <f t="shared" si="4"/>
        <v>1</v>
      </c>
      <c r="X36" s="71">
        <v>0.66666666666666663</v>
      </c>
      <c r="Y36" s="71">
        <f>2/3</f>
        <v>0.66666666666666663</v>
      </c>
      <c r="Z36" s="31">
        <f t="shared" si="5"/>
        <v>1</v>
      </c>
      <c r="AA36" s="71">
        <v>0.66666666666666663</v>
      </c>
      <c r="AB36" s="71">
        <f>2/3</f>
        <v>0.66666666666666663</v>
      </c>
      <c r="AC36" s="31">
        <f t="shared" si="6"/>
        <v>1</v>
      </c>
      <c r="AD36" s="71">
        <v>0.66666666666666663</v>
      </c>
      <c r="AE36" s="71">
        <f>2/3</f>
        <v>0.66666666666666663</v>
      </c>
      <c r="AF36" s="31">
        <f t="shared" si="7"/>
        <v>1</v>
      </c>
      <c r="AG36" s="71">
        <v>0.66666666666666663</v>
      </c>
      <c r="AH36" s="71">
        <f>2/3</f>
        <v>0.66666666666666663</v>
      </c>
      <c r="AI36" s="31">
        <f t="shared" si="8"/>
        <v>1</v>
      </c>
      <c r="AJ36" s="71">
        <v>0.66666666666666663</v>
      </c>
      <c r="AK36" s="71">
        <f>2/3</f>
        <v>0.66666666666666663</v>
      </c>
      <c r="AL36" s="31">
        <f t="shared" si="9"/>
        <v>1</v>
      </c>
      <c r="AM36" s="71">
        <v>0.66666666666666663</v>
      </c>
      <c r="AN36" s="71">
        <f>2/3</f>
        <v>0.66666666666666663</v>
      </c>
      <c r="AO36" s="31">
        <f t="shared" si="10"/>
        <v>1</v>
      </c>
      <c r="AP36" s="71">
        <v>0.66666666666666663</v>
      </c>
      <c r="AQ36" s="71">
        <f>2/3</f>
        <v>0.66666666666666663</v>
      </c>
      <c r="AR36" s="31">
        <f t="shared" si="11"/>
        <v>1</v>
      </c>
      <c r="AS36" s="71">
        <v>0.66666666666666663</v>
      </c>
      <c r="AT36" s="71">
        <f>2/3</f>
        <v>0.66666666666666663</v>
      </c>
      <c r="AU36" s="31">
        <f t="shared" si="12"/>
        <v>1</v>
      </c>
      <c r="AV36" s="116">
        <f t="shared" si="16"/>
        <v>8</v>
      </c>
      <c r="AW36" s="117">
        <f t="shared" si="17"/>
        <v>8</v>
      </c>
      <c r="AX36" s="118">
        <f t="shared" si="15"/>
        <v>1</v>
      </c>
      <c r="AY36" s="121">
        <f t="shared" si="0"/>
        <v>1.4925373134328358E-2</v>
      </c>
      <c r="AZ36" s="61" t="s">
        <v>585</v>
      </c>
      <c r="BA36" s="18" t="s">
        <v>387</v>
      </c>
      <c r="BB36" s="58" t="s">
        <v>858</v>
      </c>
      <c r="BC36" s="261" t="s">
        <v>741</v>
      </c>
      <c r="BD36" s="259">
        <v>0.25</v>
      </c>
      <c r="BE36" s="260">
        <v>3.5211267605633799E-3</v>
      </c>
      <c r="BF36" s="95" t="s">
        <v>585</v>
      </c>
      <c r="BG36" s="17" t="s">
        <v>586</v>
      </c>
      <c r="BH36" s="58" t="s">
        <v>885</v>
      </c>
      <c r="BI36" s="261" t="s">
        <v>741</v>
      </c>
      <c r="BJ36" s="295">
        <v>0.5</v>
      </c>
      <c r="BK36" s="296">
        <v>7.0422535211267599E-3</v>
      </c>
      <c r="BL36" s="83" t="s">
        <v>587</v>
      </c>
      <c r="BM36" s="18" t="s">
        <v>456</v>
      </c>
      <c r="BN36" s="58" t="s">
        <v>913</v>
      </c>
      <c r="BO36" s="261" t="s">
        <v>741</v>
      </c>
      <c r="BP36" s="269">
        <v>0.75</v>
      </c>
      <c r="BQ36" s="323">
        <v>1.0563380281690141E-2</v>
      </c>
      <c r="BR36" s="338"/>
      <c r="BS36" s="426"/>
      <c r="BT36" s="58" t="s">
        <v>957</v>
      </c>
      <c r="BU36" s="261" t="s">
        <v>741</v>
      </c>
      <c r="BV36" s="259">
        <f t="shared" ref="BV36:BV37" si="42">AX36</f>
        <v>1</v>
      </c>
      <c r="BW36" s="268">
        <f t="shared" ref="BW36:BW37" si="43">AY36</f>
        <v>1.4925373134328358E-2</v>
      </c>
    </row>
    <row r="37" spans="2:75" s="22" customFormat="1" ht="393" customHeight="1" x14ac:dyDescent="0.25">
      <c r="B37" s="435"/>
      <c r="C37" s="69" t="s">
        <v>588</v>
      </c>
      <c r="D37" s="84" t="s">
        <v>589</v>
      </c>
      <c r="E37" s="84" t="s">
        <v>590</v>
      </c>
      <c r="F37" s="84" t="s">
        <v>591</v>
      </c>
      <c r="G37" s="53" t="s">
        <v>93</v>
      </c>
      <c r="H37" s="229" t="s">
        <v>592</v>
      </c>
      <c r="I37" s="220">
        <v>45754</v>
      </c>
      <c r="J37" s="220">
        <v>45961</v>
      </c>
      <c r="K37" s="180">
        <f>PTEP!$G$12/PTEP!$D$12</f>
        <v>1.4925373134328358E-2</v>
      </c>
      <c r="L37" s="182">
        <v>0</v>
      </c>
      <c r="M37" s="16">
        <v>0</v>
      </c>
      <c r="N37" s="55" t="e">
        <f t="shared" si="1"/>
        <v>#DIV/0!</v>
      </c>
      <c r="O37" s="16">
        <v>0</v>
      </c>
      <c r="P37" s="16">
        <v>0</v>
      </c>
      <c r="Q37" s="55" t="e">
        <f t="shared" si="2"/>
        <v>#DIV/0!</v>
      </c>
      <c r="R37" s="16">
        <v>0</v>
      </c>
      <c r="S37" s="16">
        <v>0</v>
      </c>
      <c r="T37" s="55" t="e">
        <f t="shared" si="3"/>
        <v>#DIV/0!</v>
      </c>
      <c r="U37" s="30">
        <v>0</v>
      </c>
      <c r="V37" s="30">
        <v>0</v>
      </c>
      <c r="W37" s="31" t="e">
        <f t="shared" si="4"/>
        <v>#DIV/0!</v>
      </c>
      <c r="X37" s="30">
        <v>1</v>
      </c>
      <c r="Y37" s="30">
        <v>1</v>
      </c>
      <c r="Z37" s="31">
        <f t="shared" si="5"/>
        <v>1</v>
      </c>
      <c r="AA37" s="30">
        <v>0</v>
      </c>
      <c r="AB37" s="30">
        <v>0</v>
      </c>
      <c r="AC37" s="31" t="e">
        <f t="shared" si="6"/>
        <v>#DIV/0!</v>
      </c>
      <c r="AD37" s="30">
        <v>0</v>
      </c>
      <c r="AE37" s="30">
        <v>0</v>
      </c>
      <c r="AF37" s="31" t="e">
        <f t="shared" si="7"/>
        <v>#DIV/0!</v>
      </c>
      <c r="AG37" s="30">
        <v>1</v>
      </c>
      <c r="AH37" s="30">
        <v>0</v>
      </c>
      <c r="AI37" s="31">
        <f t="shared" si="8"/>
        <v>0</v>
      </c>
      <c r="AJ37" s="30">
        <v>0</v>
      </c>
      <c r="AK37" s="30">
        <v>1</v>
      </c>
      <c r="AL37" s="31" t="e">
        <f t="shared" si="9"/>
        <v>#DIV/0!</v>
      </c>
      <c r="AM37" s="30">
        <v>0</v>
      </c>
      <c r="AN37" s="30">
        <v>0</v>
      </c>
      <c r="AO37" s="31" t="e">
        <f t="shared" si="10"/>
        <v>#DIV/0!</v>
      </c>
      <c r="AP37" s="30">
        <v>1</v>
      </c>
      <c r="AQ37" s="30">
        <v>1</v>
      </c>
      <c r="AR37" s="31">
        <f t="shared" si="11"/>
        <v>1</v>
      </c>
      <c r="AS37" s="30">
        <v>0</v>
      </c>
      <c r="AT37" s="30">
        <v>0</v>
      </c>
      <c r="AU37" s="31" t="e">
        <f t="shared" si="12"/>
        <v>#DIV/0!</v>
      </c>
      <c r="AV37" s="116">
        <f t="shared" si="16"/>
        <v>3</v>
      </c>
      <c r="AW37" s="117">
        <f t="shared" si="17"/>
        <v>3</v>
      </c>
      <c r="AX37" s="118">
        <f t="shared" si="15"/>
        <v>1</v>
      </c>
      <c r="AY37" s="121">
        <f t="shared" si="0"/>
        <v>1.4925373134328358E-2</v>
      </c>
      <c r="AZ37" s="17" t="s">
        <v>593</v>
      </c>
      <c r="BA37" s="18" t="s">
        <v>594</v>
      </c>
      <c r="BB37" s="58" t="s">
        <v>859</v>
      </c>
      <c r="BC37" s="266" t="s">
        <v>254</v>
      </c>
      <c r="BD37" s="259">
        <v>0</v>
      </c>
      <c r="BE37" s="260">
        <v>0</v>
      </c>
      <c r="BF37" s="17" t="s">
        <v>595</v>
      </c>
      <c r="BG37" s="18" t="s">
        <v>596</v>
      </c>
      <c r="BH37" s="58" t="s">
        <v>886</v>
      </c>
      <c r="BI37" s="261" t="s">
        <v>741</v>
      </c>
      <c r="BJ37" s="264">
        <v>0.33333333333333331</v>
      </c>
      <c r="BK37" s="315">
        <v>4.6948356807511729E-3</v>
      </c>
      <c r="BL37" s="17" t="s">
        <v>597</v>
      </c>
      <c r="BM37" s="18" t="s">
        <v>598</v>
      </c>
      <c r="BN37" s="58" t="s">
        <v>914</v>
      </c>
      <c r="BO37" s="262" t="s">
        <v>782</v>
      </c>
      <c r="BP37" s="269">
        <v>0.66666666666666663</v>
      </c>
      <c r="BQ37" s="323">
        <v>9.3896713615023459E-3</v>
      </c>
      <c r="BR37" s="339" t="s">
        <v>978</v>
      </c>
      <c r="BS37" s="427"/>
      <c r="BT37" s="58" t="s">
        <v>974</v>
      </c>
      <c r="BU37" s="261" t="s">
        <v>741</v>
      </c>
      <c r="BV37" s="259">
        <f t="shared" si="42"/>
        <v>1</v>
      </c>
      <c r="BW37" s="268">
        <f t="shared" si="43"/>
        <v>1.4925373134328358E-2</v>
      </c>
    </row>
    <row r="38" spans="2:75" s="22" customFormat="1" ht="234" customHeight="1" x14ac:dyDescent="0.25">
      <c r="B38" s="435"/>
      <c r="C38" s="69" t="s">
        <v>599</v>
      </c>
      <c r="D38" s="84" t="s">
        <v>600</v>
      </c>
      <c r="E38" s="84" t="s">
        <v>601</v>
      </c>
      <c r="F38" s="53" t="s">
        <v>92</v>
      </c>
      <c r="G38" s="53" t="s">
        <v>93</v>
      </c>
      <c r="H38" s="229" t="s">
        <v>480</v>
      </c>
      <c r="I38" s="51" t="s">
        <v>602</v>
      </c>
      <c r="J38" s="220">
        <v>46022</v>
      </c>
      <c r="K38" s="180">
        <f>PTEP!$G$12/PTEP!$D$12</f>
        <v>1.4925373134328358E-2</v>
      </c>
      <c r="L38" s="182">
        <v>0</v>
      </c>
      <c r="M38" s="16">
        <v>0</v>
      </c>
      <c r="N38" s="55" t="e">
        <f t="shared" si="1"/>
        <v>#DIV/0!</v>
      </c>
      <c r="O38" s="16">
        <v>0</v>
      </c>
      <c r="P38" s="16">
        <v>0</v>
      </c>
      <c r="Q38" s="55" t="e">
        <f t="shared" si="2"/>
        <v>#DIV/0!</v>
      </c>
      <c r="R38" s="16">
        <v>0</v>
      </c>
      <c r="S38" s="16">
        <v>0</v>
      </c>
      <c r="T38" s="55" t="e">
        <f t="shared" si="3"/>
        <v>#DIV/0!</v>
      </c>
      <c r="U38" s="30">
        <v>0</v>
      </c>
      <c r="V38" s="30">
        <v>0</v>
      </c>
      <c r="W38" s="31" t="e">
        <f t="shared" si="4"/>
        <v>#DIV/0!</v>
      </c>
      <c r="X38" s="30">
        <v>1</v>
      </c>
      <c r="Y38" s="30">
        <v>1</v>
      </c>
      <c r="Z38" s="31">
        <f t="shared" si="5"/>
        <v>1</v>
      </c>
      <c r="AA38" s="30">
        <v>0</v>
      </c>
      <c r="AB38" s="30">
        <v>0</v>
      </c>
      <c r="AC38" s="31" t="e">
        <f t="shared" si="6"/>
        <v>#DIV/0!</v>
      </c>
      <c r="AD38" s="30">
        <v>0</v>
      </c>
      <c r="AE38" s="30">
        <v>0</v>
      </c>
      <c r="AF38" s="31" t="e">
        <f t="shared" si="7"/>
        <v>#DIV/0!</v>
      </c>
      <c r="AG38" s="30">
        <v>1</v>
      </c>
      <c r="AH38" s="30">
        <v>1</v>
      </c>
      <c r="AI38" s="31">
        <f t="shared" si="8"/>
        <v>1</v>
      </c>
      <c r="AJ38" s="30">
        <v>0</v>
      </c>
      <c r="AK38" s="30">
        <v>0</v>
      </c>
      <c r="AL38" s="31" t="e">
        <f t="shared" si="9"/>
        <v>#DIV/0!</v>
      </c>
      <c r="AM38" s="30">
        <v>0</v>
      </c>
      <c r="AN38" s="30">
        <v>0</v>
      </c>
      <c r="AO38" s="31" t="e">
        <f t="shared" si="10"/>
        <v>#DIV/0!</v>
      </c>
      <c r="AP38" s="30">
        <v>1</v>
      </c>
      <c r="AQ38" s="30">
        <v>1</v>
      </c>
      <c r="AR38" s="31">
        <f t="shared" si="11"/>
        <v>1</v>
      </c>
      <c r="AS38" s="30">
        <v>0</v>
      </c>
      <c r="AT38" s="30">
        <v>0</v>
      </c>
      <c r="AU38" s="31" t="e">
        <f t="shared" si="12"/>
        <v>#DIV/0!</v>
      </c>
      <c r="AV38" s="116">
        <f t="shared" si="16"/>
        <v>3</v>
      </c>
      <c r="AW38" s="117">
        <f t="shared" si="17"/>
        <v>3</v>
      </c>
      <c r="AX38" s="118">
        <f t="shared" si="15"/>
        <v>1</v>
      </c>
      <c r="AY38" s="121">
        <f t="shared" si="0"/>
        <v>1.4925373134328358E-2</v>
      </c>
      <c r="AZ38" s="17" t="s">
        <v>603</v>
      </c>
      <c r="BA38" s="18" t="s">
        <v>603</v>
      </c>
      <c r="BB38" s="58" t="s">
        <v>860</v>
      </c>
      <c r="BC38" s="266" t="s">
        <v>254</v>
      </c>
      <c r="BD38" s="259">
        <v>0</v>
      </c>
      <c r="BE38" s="260">
        <v>0</v>
      </c>
      <c r="BF38" s="17" t="s">
        <v>604</v>
      </c>
      <c r="BG38" s="18" t="s">
        <v>605</v>
      </c>
      <c r="BH38" s="58" t="s">
        <v>887</v>
      </c>
      <c r="BI38" s="261" t="s">
        <v>741</v>
      </c>
      <c r="BJ38" s="264">
        <v>0.33333333333333331</v>
      </c>
      <c r="BK38" s="315">
        <v>4.6948356807511729E-3</v>
      </c>
      <c r="BL38" s="17" t="s">
        <v>606</v>
      </c>
      <c r="BM38" s="18" t="s">
        <v>485</v>
      </c>
      <c r="BN38" s="58" t="s">
        <v>915</v>
      </c>
      <c r="BO38" s="261" t="s">
        <v>741</v>
      </c>
      <c r="BP38" s="269">
        <v>0.66666666666666663</v>
      </c>
      <c r="BQ38" s="323">
        <v>9.3896713615023459E-3</v>
      </c>
      <c r="BR38" s="70" t="s">
        <v>607</v>
      </c>
      <c r="BS38" s="82" t="s">
        <v>608</v>
      </c>
      <c r="BT38" s="58" t="s">
        <v>958</v>
      </c>
      <c r="BU38" s="261" t="s">
        <v>741</v>
      </c>
      <c r="BV38" s="259">
        <f t="shared" ref="BV38" si="44">AX38</f>
        <v>1</v>
      </c>
      <c r="BW38" s="268">
        <f t="shared" ref="BW38" si="45">AY38</f>
        <v>1.4925373134328358E-2</v>
      </c>
    </row>
    <row r="39" spans="2:75" s="22" customFormat="1" ht="409.6" x14ac:dyDescent="0.25">
      <c r="B39" s="435"/>
      <c r="C39" s="30" t="s">
        <v>609</v>
      </c>
      <c r="D39" s="84" t="s">
        <v>610</v>
      </c>
      <c r="E39" s="84" t="s">
        <v>611</v>
      </c>
      <c r="F39" s="53" t="s">
        <v>121</v>
      </c>
      <c r="G39" s="53" t="s">
        <v>93</v>
      </c>
      <c r="H39" s="229" t="s">
        <v>612</v>
      </c>
      <c r="I39" s="220">
        <v>45993</v>
      </c>
      <c r="J39" s="220">
        <v>46022</v>
      </c>
      <c r="K39" s="180">
        <f>PTEP!$G$12/PTEP!$D$12</f>
        <v>1.4925373134328358E-2</v>
      </c>
      <c r="L39" s="182">
        <v>0</v>
      </c>
      <c r="M39" s="16">
        <v>0</v>
      </c>
      <c r="N39" s="55" t="e">
        <f t="shared" si="1"/>
        <v>#DIV/0!</v>
      </c>
      <c r="O39" s="16">
        <v>0</v>
      </c>
      <c r="P39" s="16">
        <v>0</v>
      </c>
      <c r="Q39" s="55" t="e">
        <f t="shared" si="2"/>
        <v>#DIV/0!</v>
      </c>
      <c r="R39" s="16">
        <v>0</v>
      </c>
      <c r="S39" s="16">
        <v>0</v>
      </c>
      <c r="T39" s="55" t="e">
        <f t="shared" si="3"/>
        <v>#DIV/0!</v>
      </c>
      <c r="U39" s="30">
        <v>0</v>
      </c>
      <c r="V39" s="30">
        <v>0</v>
      </c>
      <c r="W39" s="31" t="e">
        <f t="shared" si="4"/>
        <v>#DIV/0!</v>
      </c>
      <c r="X39" s="30">
        <v>0</v>
      </c>
      <c r="Y39" s="30">
        <v>0</v>
      </c>
      <c r="Z39" s="31" t="e">
        <f t="shared" si="5"/>
        <v>#DIV/0!</v>
      </c>
      <c r="AA39" s="30">
        <v>0</v>
      </c>
      <c r="AB39" s="30">
        <v>0</v>
      </c>
      <c r="AC39" s="31" t="e">
        <f t="shared" si="6"/>
        <v>#DIV/0!</v>
      </c>
      <c r="AD39" s="30">
        <v>0</v>
      </c>
      <c r="AE39" s="30">
        <v>0</v>
      </c>
      <c r="AF39" s="31" t="e">
        <f t="shared" si="7"/>
        <v>#DIV/0!</v>
      </c>
      <c r="AG39" s="30">
        <v>0</v>
      </c>
      <c r="AH39" s="30">
        <v>0</v>
      </c>
      <c r="AI39" s="31" t="e">
        <f t="shared" si="8"/>
        <v>#DIV/0!</v>
      </c>
      <c r="AJ39" s="30">
        <v>0</v>
      </c>
      <c r="AK39" s="30">
        <v>0</v>
      </c>
      <c r="AL39" s="31" t="e">
        <f t="shared" si="9"/>
        <v>#DIV/0!</v>
      </c>
      <c r="AM39" s="30">
        <v>0</v>
      </c>
      <c r="AN39" s="30">
        <v>0</v>
      </c>
      <c r="AO39" s="31" t="e">
        <f t="shared" si="10"/>
        <v>#DIV/0!</v>
      </c>
      <c r="AP39" s="30">
        <v>0</v>
      </c>
      <c r="AQ39" s="30">
        <v>0</v>
      </c>
      <c r="AR39" s="31" t="e">
        <f t="shared" si="11"/>
        <v>#DIV/0!</v>
      </c>
      <c r="AS39" s="30">
        <v>1</v>
      </c>
      <c r="AT39" s="30">
        <v>1</v>
      </c>
      <c r="AU39" s="31">
        <f t="shared" si="12"/>
        <v>1</v>
      </c>
      <c r="AV39" s="116">
        <f t="shared" si="16"/>
        <v>1</v>
      </c>
      <c r="AW39" s="117">
        <f t="shared" si="17"/>
        <v>1</v>
      </c>
      <c r="AX39" s="118">
        <f t="shared" si="15"/>
        <v>1</v>
      </c>
      <c r="AY39" s="121">
        <f t="shared" si="0"/>
        <v>1.4925373134328358E-2</v>
      </c>
      <c r="AZ39" s="17" t="s">
        <v>613</v>
      </c>
      <c r="BA39" s="18" t="s">
        <v>614</v>
      </c>
      <c r="BB39" s="58" t="s">
        <v>861</v>
      </c>
      <c r="BC39" s="266" t="s">
        <v>254</v>
      </c>
      <c r="BD39" s="259">
        <v>0</v>
      </c>
      <c r="BE39" s="260">
        <v>0</v>
      </c>
      <c r="BF39" s="17" t="s">
        <v>613</v>
      </c>
      <c r="BG39" s="18" t="s">
        <v>614</v>
      </c>
      <c r="BH39" s="59" t="s">
        <v>888</v>
      </c>
      <c r="BI39" s="16" t="s">
        <v>254</v>
      </c>
      <c r="BJ39" s="295">
        <v>0</v>
      </c>
      <c r="BK39" s="296">
        <v>0</v>
      </c>
      <c r="BL39" s="32"/>
      <c r="BM39" s="18" t="s">
        <v>398</v>
      </c>
      <c r="BN39" s="59" t="s">
        <v>916</v>
      </c>
      <c r="BO39" s="16" t="s">
        <v>254</v>
      </c>
      <c r="BP39" s="324">
        <v>0</v>
      </c>
      <c r="BQ39" s="325">
        <v>0</v>
      </c>
      <c r="BR39" s="249" t="s">
        <v>615</v>
      </c>
      <c r="BS39" s="82" t="s">
        <v>616</v>
      </c>
      <c r="BT39" s="58" t="s">
        <v>959</v>
      </c>
      <c r="BU39" s="261" t="s">
        <v>741</v>
      </c>
      <c r="BV39" s="259">
        <f t="shared" ref="BV39" si="46">AX39</f>
        <v>1</v>
      </c>
      <c r="BW39" s="268">
        <f t="shared" ref="BW39" si="47">AY39</f>
        <v>1.4925373134328358E-2</v>
      </c>
    </row>
    <row r="40" spans="2:75" s="22" customFormat="1" ht="267.75" customHeight="1" thickBot="1" x14ac:dyDescent="0.3">
      <c r="B40" s="436"/>
      <c r="C40" s="167" t="s">
        <v>617</v>
      </c>
      <c r="D40" s="230" t="s">
        <v>618</v>
      </c>
      <c r="E40" s="230" t="s">
        <v>619</v>
      </c>
      <c r="F40" s="200" t="s">
        <v>121</v>
      </c>
      <c r="G40" s="200" t="s">
        <v>93</v>
      </c>
      <c r="H40" s="231" t="s">
        <v>612</v>
      </c>
      <c r="I40" s="232">
        <v>45993</v>
      </c>
      <c r="J40" s="232">
        <v>46022</v>
      </c>
      <c r="K40" s="205">
        <f>PTEP!$G$12/PTEP!$D$12</f>
        <v>1.4925373134328358E-2</v>
      </c>
      <c r="L40" s="183">
        <v>0</v>
      </c>
      <c r="M40" s="166">
        <v>0</v>
      </c>
      <c r="N40" s="62" t="e">
        <f t="shared" si="1"/>
        <v>#DIV/0!</v>
      </c>
      <c r="O40" s="166">
        <v>0</v>
      </c>
      <c r="P40" s="166">
        <v>0</v>
      </c>
      <c r="Q40" s="62" t="e">
        <f t="shared" si="2"/>
        <v>#DIV/0!</v>
      </c>
      <c r="R40" s="166">
        <v>0</v>
      </c>
      <c r="S40" s="166">
        <v>0</v>
      </c>
      <c r="T40" s="62" t="e">
        <f t="shared" si="3"/>
        <v>#DIV/0!</v>
      </c>
      <c r="U40" s="167">
        <v>0</v>
      </c>
      <c r="V40" s="167">
        <v>0</v>
      </c>
      <c r="W40" s="47" t="e">
        <f t="shared" si="4"/>
        <v>#DIV/0!</v>
      </c>
      <c r="X40" s="167">
        <v>0</v>
      </c>
      <c r="Y40" s="167">
        <v>0</v>
      </c>
      <c r="Z40" s="47" t="e">
        <f t="shared" si="5"/>
        <v>#DIV/0!</v>
      </c>
      <c r="AA40" s="167">
        <v>0</v>
      </c>
      <c r="AB40" s="167">
        <v>0</v>
      </c>
      <c r="AC40" s="47" t="e">
        <f t="shared" si="6"/>
        <v>#DIV/0!</v>
      </c>
      <c r="AD40" s="167">
        <v>0</v>
      </c>
      <c r="AE40" s="167">
        <v>0</v>
      </c>
      <c r="AF40" s="47" t="e">
        <f t="shared" si="7"/>
        <v>#DIV/0!</v>
      </c>
      <c r="AG40" s="167">
        <v>0</v>
      </c>
      <c r="AH40" s="167">
        <v>0</v>
      </c>
      <c r="AI40" s="47" t="e">
        <f t="shared" si="8"/>
        <v>#DIV/0!</v>
      </c>
      <c r="AJ40" s="167">
        <v>0</v>
      </c>
      <c r="AK40" s="167">
        <v>0</v>
      </c>
      <c r="AL40" s="47" t="e">
        <f t="shared" si="9"/>
        <v>#DIV/0!</v>
      </c>
      <c r="AM40" s="167">
        <v>0</v>
      </c>
      <c r="AN40" s="167">
        <v>0</v>
      </c>
      <c r="AO40" s="47" t="e">
        <f t="shared" si="10"/>
        <v>#DIV/0!</v>
      </c>
      <c r="AP40" s="167">
        <v>0</v>
      </c>
      <c r="AQ40" s="167">
        <v>0</v>
      </c>
      <c r="AR40" s="47" t="e">
        <f t="shared" si="11"/>
        <v>#DIV/0!</v>
      </c>
      <c r="AS40" s="167">
        <v>1</v>
      </c>
      <c r="AT40" s="167">
        <v>1</v>
      </c>
      <c r="AU40" s="47">
        <f t="shared" si="12"/>
        <v>1</v>
      </c>
      <c r="AV40" s="122">
        <f t="shared" si="16"/>
        <v>1</v>
      </c>
      <c r="AW40" s="123">
        <f t="shared" si="17"/>
        <v>1</v>
      </c>
      <c r="AX40" s="124">
        <f t="shared" si="15"/>
        <v>1</v>
      </c>
      <c r="AY40" s="168">
        <f t="shared" si="0"/>
        <v>1.4925373134328358E-2</v>
      </c>
      <c r="AZ40" s="169" t="s">
        <v>620</v>
      </c>
      <c r="BA40" s="170" t="s">
        <v>614</v>
      </c>
      <c r="BB40" s="171" t="s">
        <v>861</v>
      </c>
      <c r="BC40" s="306" t="s">
        <v>254</v>
      </c>
      <c r="BD40" s="307">
        <v>0</v>
      </c>
      <c r="BE40" s="308">
        <v>0</v>
      </c>
      <c r="BF40" s="169" t="s">
        <v>620</v>
      </c>
      <c r="BG40" s="170" t="s">
        <v>614</v>
      </c>
      <c r="BH40" s="187" t="s">
        <v>888</v>
      </c>
      <c r="BI40" s="166" t="s">
        <v>254</v>
      </c>
      <c r="BJ40" s="316">
        <v>0</v>
      </c>
      <c r="BK40" s="317">
        <v>0</v>
      </c>
      <c r="BL40" s="173"/>
      <c r="BM40" s="170" t="s">
        <v>398</v>
      </c>
      <c r="BN40" s="187" t="s">
        <v>916</v>
      </c>
      <c r="BO40" s="166" t="s">
        <v>254</v>
      </c>
      <c r="BP40" s="326">
        <v>0</v>
      </c>
      <c r="BQ40" s="327">
        <v>0</v>
      </c>
      <c r="BR40" s="250" t="s">
        <v>621</v>
      </c>
      <c r="BS40" s="82" t="s">
        <v>622</v>
      </c>
      <c r="BT40" s="58" t="s">
        <v>960</v>
      </c>
      <c r="BU40" s="261" t="s">
        <v>741</v>
      </c>
      <c r="BV40" s="259">
        <f t="shared" ref="BV40" si="48">AX40</f>
        <v>1</v>
      </c>
      <c r="BW40" s="268">
        <f t="shared" ref="BW40" si="49">AY40</f>
        <v>1.4925373134328358E-2</v>
      </c>
    </row>
    <row r="41" spans="2:75" x14ac:dyDescent="0.3">
      <c r="B41" s="48"/>
    </row>
    <row r="42" spans="2:75" x14ac:dyDescent="0.3">
      <c r="B42" s="48"/>
    </row>
    <row r="43" spans="2:75" x14ac:dyDescent="0.3">
      <c r="C43" s="127"/>
      <c r="D43" s="80" t="s">
        <v>237</v>
      </c>
    </row>
    <row r="44" spans="2:75" ht="15.75" customHeight="1" x14ac:dyDescent="0.3">
      <c r="C44" s="127"/>
      <c r="D44" s="81" t="s">
        <v>238</v>
      </c>
    </row>
    <row r="45" spans="2:75" ht="20.25" customHeight="1" x14ac:dyDescent="0.3">
      <c r="D45" s="81" t="s">
        <v>240</v>
      </c>
    </row>
  </sheetData>
  <autoFilter ref="A4:BX40" xr:uid="{00000000-0001-0000-0400-000000000000}"/>
  <mergeCells count="44">
    <mergeCell ref="BT2:BW2"/>
    <mergeCell ref="BT3:BT4"/>
    <mergeCell ref="BU3:BU4"/>
    <mergeCell ref="BV3:BW3"/>
    <mergeCell ref="BH2:BK2"/>
    <mergeCell ref="BH3:BH4"/>
    <mergeCell ref="BI3:BI4"/>
    <mergeCell ref="BJ3:BK3"/>
    <mergeCell ref="BN2:BQ2"/>
    <mergeCell ref="BN3:BN4"/>
    <mergeCell ref="BO3:BO4"/>
    <mergeCell ref="BP3:BQ3"/>
    <mergeCell ref="BR3:BS3"/>
    <mergeCell ref="BR2:BS2"/>
    <mergeCell ref="C1:J1"/>
    <mergeCell ref="B3:K3"/>
    <mergeCell ref="B25:B28"/>
    <mergeCell ref="B5:B24"/>
    <mergeCell ref="B29:B40"/>
    <mergeCell ref="L2:N3"/>
    <mergeCell ref="O2:Q3"/>
    <mergeCell ref="R2:T3"/>
    <mergeCell ref="U2:W3"/>
    <mergeCell ref="X2:Z3"/>
    <mergeCell ref="AA2:AC3"/>
    <mergeCell ref="AD2:AF3"/>
    <mergeCell ref="AG2:AI3"/>
    <mergeCell ref="AJ2:AL3"/>
    <mergeCell ref="AM2:AO3"/>
    <mergeCell ref="AP2:AR3"/>
    <mergeCell ref="AS2:AU3"/>
    <mergeCell ref="AV2:AW3"/>
    <mergeCell ref="AX2:AY2"/>
    <mergeCell ref="AZ3:BA3"/>
    <mergeCell ref="BS35:BS37"/>
    <mergeCell ref="BF3:BG3"/>
    <mergeCell ref="BL3:BM3"/>
    <mergeCell ref="AZ2:BA2"/>
    <mergeCell ref="BF2:BG2"/>
    <mergeCell ref="BL2:BM2"/>
    <mergeCell ref="BB2:BE2"/>
    <mergeCell ref="BB3:BB4"/>
    <mergeCell ref="BC3:BC4"/>
    <mergeCell ref="BD3:BE3"/>
  </mergeCells>
  <phoneticPr fontId="12" type="noConversion"/>
  <conditionalFormatting sqref="L26:L27">
    <cfRule type="cellIs" dxfId="155" priority="455" operator="between">
      <formula>0.1</formula>
      <formula>5</formula>
    </cfRule>
  </conditionalFormatting>
  <conditionalFormatting sqref="L36">
    <cfRule type="cellIs" dxfId="154" priority="246" operator="between">
      <formula>0.1</formula>
      <formula>5</formula>
    </cfRule>
  </conditionalFormatting>
  <conditionalFormatting sqref="L5:M20">
    <cfRule type="cellIs" dxfId="153" priority="41" operator="between">
      <formula>1</formula>
      <formula>5</formula>
    </cfRule>
  </conditionalFormatting>
  <conditionalFormatting sqref="L21:M35">
    <cfRule type="cellIs" dxfId="152" priority="697" operator="between">
      <formula>1</formula>
      <formula>5</formula>
    </cfRule>
  </conditionalFormatting>
  <conditionalFormatting sqref="L36:M36">
    <cfRule type="cellIs" dxfId="151" priority="248" operator="between">
      <formula>1</formula>
      <formula>5</formula>
    </cfRule>
  </conditionalFormatting>
  <conditionalFormatting sqref="L37:M38">
    <cfRule type="cellIs" dxfId="150" priority="20" operator="between">
      <formula>1</formula>
      <formula>5</formula>
    </cfRule>
  </conditionalFormatting>
  <conditionalFormatting sqref="M5:M38">
    <cfRule type="cellIs" dxfId="149" priority="13" operator="between">
      <formula>1</formula>
      <formula>5</formula>
    </cfRule>
  </conditionalFormatting>
  <conditionalFormatting sqref="M26:M27">
    <cfRule type="cellIs" dxfId="148" priority="452" operator="between">
      <formula>0.1</formula>
      <formula>5</formula>
    </cfRule>
  </conditionalFormatting>
  <conditionalFormatting sqref="M36">
    <cfRule type="cellIs" dxfId="147" priority="245" operator="between">
      <formula>0.1</formula>
      <formula>5</formula>
    </cfRule>
  </conditionalFormatting>
  <conditionalFormatting sqref="O27">
    <cfRule type="cellIs" dxfId="146" priority="397" operator="between">
      <formula>0.1</formula>
      <formula>5</formula>
    </cfRule>
  </conditionalFormatting>
  <conditionalFormatting sqref="O34">
    <cfRule type="cellIs" dxfId="145" priority="337" operator="between">
      <formula>0.1</formula>
      <formula>5</formula>
    </cfRule>
  </conditionalFormatting>
  <conditionalFormatting sqref="O36">
    <cfRule type="cellIs" dxfId="144" priority="242" operator="between">
      <formula>0.1</formula>
      <formula>5</formula>
    </cfRule>
  </conditionalFormatting>
  <conditionalFormatting sqref="O5:P16">
    <cfRule type="cellIs" dxfId="143" priority="57" operator="between">
      <formula>1</formula>
      <formula>5</formula>
    </cfRule>
  </conditionalFormatting>
  <conditionalFormatting sqref="O17:P26">
    <cfRule type="cellIs" dxfId="142" priority="448" operator="between">
      <formula>1</formula>
      <formula>5</formula>
    </cfRule>
  </conditionalFormatting>
  <conditionalFormatting sqref="O26:P26">
    <cfRule type="cellIs" dxfId="141" priority="446" operator="between">
      <formula>0.1</formula>
      <formula>5</formula>
    </cfRule>
    <cfRule type="cellIs" dxfId="140" priority="447" operator="between">
      <formula>1</formula>
      <formula>5</formula>
    </cfRule>
  </conditionalFormatting>
  <conditionalFormatting sqref="O27:P33">
    <cfRule type="cellIs" dxfId="139" priority="399" operator="between">
      <formula>1</formula>
      <formula>5</formula>
    </cfRule>
  </conditionalFormatting>
  <conditionalFormatting sqref="O34:P35">
    <cfRule type="cellIs" dxfId="138" priority="339" operator="between">
      <formula>1</formula>
      <formula>5</formula>
    </cfRule>
  </conditionalFormatting>
  <conditionalFormatting sqref="O36:P36">
    <cfRule type="cellIs" dxfId="137" priority="244" operator="between">
      <formula>1</formula>
      <formula>5</formula>
    </cfRule>
  </conditionalFormatting>
  <conditionalFormatting sqref="O37:P38">
    <cfRule type="cellIs" dxfId="136" priority="19" operator="between">
      <formula>1</formula>
      <formula>5</formula>
    </cfRule>
  </conditionalFormatting>
  <conditionalFormatting sqref="P5:P25">
    <cfRule type="cellIs" dxfId="135" priority="56" operator="between">
      <formula>1</formula>
      <formula>5</formula>
    </cfRule>
  </conditionalFormatting>
  <conditionalFormatting sqref="P27">
    <cfRule type="cellIs" dxfId="134" priority="396" operator="between">
      <formula>0.1</formula>
      <formula>5</formula>
    </cfRule>
  </conditionalFormatting>
  <conditionalFormatting sqref="P27:P38">
    <cfRule type="cellIs" dxfId="133" priority="18" operator="between">
      <formula>1</formula>
      <formula>5</formula>
    </cfRule>
  </conditionalFormatting>
  <conditionalFormatting sqref="P34">
    <cfRule type="cellIs" dxfId="132" priority="336" operator="between">
      <formula>0.1</formula>
      <formula>5</formula>
    </cfRule>
  </conditionalFormatting>
  <conditionalFormatting sqref="P36">
    <cfRule type="cellIs" dxfId="131" priority="241" operator="between">
      <formula>0.1</formula>
      <formula>5</formula>
    </cfRule>
  </conditionalFormatting>
  <conditionalFormatting sqref="R6">
    <cfRule type="cellIs" dxfId="130" priority="268" operator="between">
      <formula>0.1</formula>
      <formula>5</formula>
    </cfRule>
  </conditionalFormatting>
  <conditionalFormatting sqref="R26:R27">
    <cfRule type="cellIs" dxfId="129" priority="392" operator="between">
      <formula>0.1</formula>
      <formula>5</formula>
    </cfRule>
  </conditionalFormatting>
  <conditionalFormatting sqref="R29">
    <cfRule type="cellIs" dxfId="128" priority="387" operator="between">
      <formula>0.1</formula>
      <formula>5</formula>
    </cfRule>
  </conditionalFormatting>
  <conditionalFormatting sqref="R34">
    <cfRule type="cellIs" dxfId="127" priority="332" operator="between">
      <formula>0.1</formula>
      <formula>5</formula>
    </cfRule>
  </conditionalFormatting>
  <conditionalFormatting sqref="R36">
    <cfRule type="cellIs" dxfId="126" priority="238" operator="between">
      <formula>0.1</formula>
      <formula>5</formula>
    </cfRule>
  </conditionalFormatting>
  <conditionalFormatting sqref="R5:S20">
    <cfRule type="cellIs" dxfId="125" priority="55" operator="between">
      <formula>1</formula>
      <formula>5</formula>
    </cfRule>
  </conditionalFormatting>
  <conditionalFormatting sqref="R21:S28">
    <cfRule type="cellIs" dxfId="124" priority="394" operator="between">
      <formula>1</formula>
      <formula>5</formula>
    </cfRule>
  </conditionalFormatting>
  <conditionalFormatting sqref="R29:S33">
    <cfRule type="cellIs" dxfId="123" priority="389" operator="between">
      <formula>1</formula>
      <formula>5</formula>
    </cfRule>
  </conditionalFormatting>
  <conditionalFormatting sqref="R34:S34">
    <cfRule type="cellIs" dxfId="122" priority="334" operator="between">
      <formula>1</formula>
      <formula>5</formula>
    </cfRule>
  </conditionalFormatting>
  <conditionalFormatting sqref="R35:S35">
    <cfRule type="cellIs" dxfId="121" priority="152" operator="between">
      <formula>1</formula>
      <formula>5</formula>
    </cfRule>
  </conditionalFormatting>
  <conditionalFormatting sqref="R36:S36">
    <cfRule type="cellIs" dxfId="120" priority="240" operator="between">
      <formula>1</formula>
      <formula>5</formula>
    </cfRule>
  </conditionalFormatting>
  <conditionalFormatting sqref="R37:S38">
    <cfRule type="cellIs" dxfId="119" priority="17" operator="between">
      <formula>1</formula>
      <formula>5</formula>
    </cfRule>
  </conditionalFormatting>
  <conditionalFormatting sqref="S5:S38">
    <cfRule type="cellIs" dxfId="118" priority="12" operator="between">
      <formula>1</formula>
      <formula>5</formula>
    </cfRule>
  </conditionalFormatting>
  <conditionalFormatting sqref="S6">
    <cfRule type="cellIs" dxfId="117" priority="265" operator="between">
      <formula>0.1</formula>
      <formula>5</formula>
    </cfRule>
  </conditionalFormatting>
  <conditionalFormatting sqref="S26:S27">
    <cfRule type="cellIs" dxfId="116" priority="391" operator="between">
      <formula>0.1</formula>
      <formula>5</formula>
    </cfRule>
  </conditionalFormatting>
  <conditionalFormatting sqref="S29">
    <cfRule type="cellIs" dxfId="115" priority="386" operator="between">
      <formula>0.1</formula>
      <formula>5</formula>
    </cfRule>
  </conditionalFormatting>
  <conditionalFormatting sqref="S34">
    <cfRule type="cellIs" dxfId="114" priority="331" operator="between">
      <formula>0.1</formula>
      <formula>5</formula>
    </cfRule>
  </conditionalFormatting>
  <conditionalFormatting sqref="S36">
    <cfRule type="cellIs" dxfId="113" priority="237" operator="between">
      <formula>0.1</formula>
      <formula>5</formula>
    </cfRule>
  </conditionalFormatting>
  <conditionalFormatting sqref="U26:U34">
    <cfRule type="cellIs" dxfId="112" priority="327" operator="between">
      <formula>0.1</formula>
      <formula>5</formula>
    </cfRule>
  </conditionalFormatting>
  <conditionalFormatting sqref="U36">
    <cfRule type="cellIs" dxfId="111" priority="234" operator="between">
      <formula>0.1</formula>
      <formula>5</formula>
    </cfRule>
  </conditionalFormatting>
  <conditionalFormatting sqref="U5:V16">
    <cfRule type="cellIs" dxfId="110" priority="53" operator="between">
      <formula>1</formula>
      <formula>5</formula>
    </cfRule>
  </conditionalFormatting>
  <conditionalFormatting sqref="U17:V34">
    <cfRule type="cellIs" dxfId="109" priority="329" operator="between">
      <formula>1</formula>
      <formula>5</formula>
    </cfRule>
  </conditionalFormatting>
  <conditionalFormatting sqref="U35:V35">
    <cfRule type="cellIs" dxfId="108" priority="150" operator="between">
      <formula>1</formula>
      <formula>5</formula>
    </cfRule>
  </conditionalFormatting>
  <conditionalFormatting sqref="U36:V36">
    <cfRule type="cellIs" dxfId="107" priority="236" operator="between">
      <formula>1</formula>
      <formula>5</formula>
    </cfRule>
  </conditionalFormatting>
  <conditionalFormatting sqref="U37:V40">
    <cfRule type="cellIs" dxfId="106" priority="16" operator="between">
      <formula>1</formula>
      <formula>5</formula>
    </cfRule>
  </conditionalFormatting>
  <conditionalFormatting sqref="V5:V40">
    <cfRule type="cellIs" dxfId="105" priority="11" operator="between">
      <formula>1</formula>
      <formula>5</formula>
    </cfRule>
  </conditionalFormatting>
  <conditionalFormatting sqref="V26:V34">
    <cfRule type="cellIs" dxfId="104" priority="326" operator="between">
      <formula>0.1</formula>
      <formula>5</formula>
    </cfRule>
  </conditionalFormatting>
  <conditionalFormatting sqref="V36">
    <cfRule type="cellIs" dxfId="103" priority="233" operator="between">
      <formula>0.1</formula>
      <formula>5</formula>
    </cfRule>
  </conditionalFormatting>
  <conditionalFormatting sqref="X26:X34">
    <cfRule type="cellIs" dxfId="102" priority="439" operator="between">
      <formula>0.1</formula>
      <formula>5</formula>
    </cfRule>
  </conditionalFormatting>
  <conditionalFormatting sqref="X36">
    <cfRule type="cellIs" dxfId="101" priority="230" operator="between">
      <formula>0.1</formula>
      <formula>5</formula>
    </cfRule>
  </conditionalFormatting>
  <conditionalFormatting sqref="X5:Y20">
    <cfRule type="cellIs" dxfId="100" priority="51" operator="between">
      <formula>1</formula>
      <formula>5</formula>
    </cfRule>
  </conditionalFormatting>
  <conditionalFormatting sqref="X21:Y34">
    <cfRule type="cellIs" dxfId="99" priority="438" operator="between">
      <formula>1</formula>
      <formula>5</formula>
    </cfRule>
  </conditionalFormatting>
  <conditionalFormatting sqref="X35:Y35">
    <cfRule type="cellIs" dxfId="98" priority="148" operator="between">
      <formula>1</formula>
      <formula>5</formula>
    </cfRule>
  </conditionalFormatting>
  <conditionalFormatting sqref="X36:Y36">
    <cfRule type="cellIs" dxfId="97" priority="232" operator="between">
      <formula>1</formula>
      <formula>5</formula>
    </cfRule>
  </conditionalFormatting>
  <conditionalFormatting sqref="X37:Y40">
    <cfRule type="cellIs" dxfId="96" priority="15" operator="between">
      <formula>1</formula>
      <formula>5</formula>
    </cfRule>
  </conditionalFormatting>
  <conditionalFormatting sqref="Y5:Y40">
    <cfRule type="cellIs" dxfId="95" priority="10" operator="between">
      <formula>1</formula>
      <formula>5</formula>
    </cfRule>
  </conditionalFormatting>
  <conditionalFormatting sqref="Y26:Y34">
    <cfRule type="cellIs" dxfId="94" priority="436" operator="between">
      <formula>0.1</formula>
      <formula>5</formula>
    </cfRule>
  </conditionalFormatting>
  <conditionalFormatting sqref="Y36">
    <cfRule type="cellIs" dxfId="93" priority="229" operator="between">
      <formula>0.1</formula>
      <formula>5</formula>
    </cfRule>
  </conditionalFormatting>
  <conditionalFormatting sqref="AA6">
    <cfRule type="cellIs" dxfId="92" priority="264" operator="between">
      <formula>0.1</formula>
      <formula>5</formula>
    </cfRule>
  </conditionalFormatting>
  <conditionalFormatting sqref="AA17">
    <cfRule type="cellIs" dxfId="91" priority="260" operator="between">
      <formula>0.1</formula>
      <formula>5</formula>
    </cfRule>
  </conditionalFormatting>
  <conditionalFormatting sqref="AA26:AA34">
    <cfRule type="cellIs" dxfId="90" priority="434" operator="between">
      <formula>0.1</formula>
      <formula>5</formula>
    </cfRule>
  </conditionalFormatting>
  <conditionalFormatting sqref="AA36">
    <cfRule type="cellIs" dxfId="89" priority="226" operator="between">
      <formula>0.1</formula>
      <formula>5</formula>
    </cfRule>
  </conditionalFormatting>
  <conditionalFormatting sqref="AA5:AB16">
    <cfRule type="cellIs" dxfId="88" priority="49" operator="between">
      <formula>1</formula>
      <formula>5</formula>
    </cfRule>
  </conditionalFormatting>
  <conditionalFormatting sqref="AA17:AB17">
    <cfRule type="cellIs" dxfId="87" priority="259" operator="between">
      <formula>1</formula>
      <formula>5</formula>
    </cfRule>
  </conditionalFormatting>
  <conditionalFormatting sqref="AA18:AB34">
    <cfRule type="cellIs" dxfId="86" priority="433" operator="between">
      <formula>1</formula>
      <formula>5</formula>
    </cfRule>
  </conditionalFormatting>
  <conditionalFormatting sqref="AA35:AB35">
    <cfRule type="cellIs" dxfId="85" priority="146" operator="between">
      <formula>1</formula>
      <formula>5</formula>
    </cfRule>
  </conditionalFormatting>
  <conditionalFormatting sqref="AA36:AB36">
    <cfRule type="cellIs" dxfId="84" priority="228" operator="between">
      <formula>1</formula>
      <formula>5</formula>
    </cfRule>
  </conditionalFormatting>
  <conditionalFormatting sqref="AA37:AB40">
    <cfRule type="cellIs" dxfId="83" priority="14" operator="between">
      <formula>1</formula>
      <formula>5</formula>
    </cfRule>
  </conditionalFormatting>
  <conditionalFormatting sqref="AB5:AB40">
    <cfRule type="cellIs" dxfId="82" priority="9" operator="between">
      <formula>1</formula>
      <formula>5</formula>
    </cfRule>
  </conditionalFormatting>
  <conditionalFormatting sqref="AB6">
    <cfRule type="cellIs" dxfId="81" priority="261" operator="between">
      <formula>0.1</formula>
      <formula>5</formula>
    </cfRule>
  </conditionalFormatting>
  <conditionalFormatting sqref="AB17">
    <cfRule type="cellIs" dxfId="80" priority="257" operator="between">
      <formula>0.1</formula>
      <formula>5</formula>
    </cfRule>
  </conditionalFormatting>
  <conditionalFormatting sqref="AB26:AB34">
    <cfRule type="cellIs" dxfId="79" priority="431" operator="between">
      <formula>0.1</formula>
      <formula>5</formula>
    </cfRule>
  </conditionalFormatting>
  <conditionalFormatting sqref="AB36">
    <cfRule type="cellIs" dxfId="78" priority="225" operator="between">
      <formula>0.1</formula>
      <formula>5</formula>
    </cfRule>
  </conditionalFormatting>
  <conditionalFormatting sqref="AD28:AD34">
    <cfRule type="cellIs" dxfId="77" priority="367" operator="between">
      <formula>0.1</formula>
      <formula>5</formula>
    </cfRule>
  </conditionalFormatting>
  <conditionalFormatting sqref="AD36">
    <cfRule type="cellIs" dxfId="76" priority="223" operator="between">
      <formula>0.1</formula>
      <formula>5</formula>
    </cfRule>
  </conditionalFormatting>
  <conditionalFormatting sqref="AD5:AE20">
    <cfRule type="cellIs" dxfId="75" priority="46" operator="between">
      <formula>1</formula>
      <formula>5</formula>
    </cfRule>
  </conditionalFormatting>
  <conditionalFormatting sqref="AD21:AE34">
    <cfRule type="cellIs" dxfId="74" priority="369" operator="between">
      <formula>1</formula>
      <formula>5</formula>
    </cfRule>
  </conditionalFormatting>
  <conditionalFormatting sqref="AD35:AE35">
    <cfRule type="cellIs" dxfId="73" priority="144" operator="between">
      <formula>1</formula>
      <formula>5</formula>
    </cfRule>
  </conditionalFormatting>
  <conditionalFormatting sqref="AD36:AE36">
    <cfRule type="cellIs" dxfId="72" priority="179" operator="between">
      <formula>1</formula>
      <formula>5</formula>
    </cfRule>
  </conditionalFormatting>
  <conditionalFormatting sqref="AD37:AE40">
    <cfRule type="cellIs" dxfId="71" priority="8" operator="between">
      <formula>1</formula>
      <formula>5</formula>
    </cfRule>
  </conditionalFormatting>
  <conditionalFormatting sqref="AE5:AE35">
    <cfRule type="cellIs" dxfId="70" priority="45" operator="between">
      <formula>1</formula>
      <formula>5</formula>
    </cfRule>
  </conditionalFormatting>
  <conditionalFormatting sqref="AE29:AE34">
    <cfRule type="cellIs" dxfId="69" priority="366" operator="between">
      <formula>0.1</formula>
      <formula>5</formula>
    </cfRule>
  </conditionalFormatting>
  <conditionalFormatting sqref="AE36">
    <cfRule type="cellIs" dxfId="68" priority="177" operator="between">
      <formula>0.1</formula>
      <formula>5</formula>
    </cfRule>
  </conditionalFormatting>
  <conditionalFormatting sqref="AE37">
    <cfRule type="cellIs" dxfId="67" priority="7" operator="between">
      <formula>1</formula>
      <formula>5</formula>
    </cfRule>
  </conditionalFormatting>
  <conditionalFormatting sqref="AG36">
    <cfRule type="cellIs" dxfId="66" priority="221" operator="between">
      <formula>0.1</formula>
      <formula>5</formula>
    </cfRule>
  </conditionalFormatting>
  <conditionalFormatting sqref="AG5:AH35">
    <cfRule type="cellIs" dxfId="65" priority="44" operator="between">
      <formula>1</formula>
      <formula>5</formula>
    </cfRule>
  </conditionalFormatting>
  <conditionalFormatting sqref="AG36:AH36">
    <cfRule type="cellIs" dxfId="64" priority="210" operator="between">
      <formula>1</formula>
      <formula>5</formula>
    </cfRule>
  </conditionalFormatting>
  <conditionalFormatting sqref="AG37:AH40">
    <cfRule type="cellIs" dxfId="63" priority="6" operator="between">
      <formula>1</formula>
      <formula>5</formula>
    </cfRule>
  </conditionalFormatting>
  <conditionalFormatting sqref="AH5:AH40">
    <cfRule type="cellIs" dxfId="62" priority="5" operator="between">
      <formula>1</formula>
      <formula>5</formula>
    </cfRule>
  </conditionalFormatting>
  <conditionalFormatting sqref="AH36">
    <cfRule type="cellIs" dxfId="61" priority="174" operator="between">
      <formula>0.1</formula>
      <formula>5</formula>
    </cfRule>
  </conditionalFormatting>
  <conditionalFormatting sqref="AJ17">
    <cfRule type="cellIs" dxfId="60" priority="256" operator="between">
      <formula>0.1</formula>
      <formula>5</formula>
    </cfRule>
  </conditionalFormatting>
  <conditionalFormatting sqref="AJ26:AJ34">
    <cfRule type="cellIs" dxfId="59" priority="419" operator="between">
      <formula>0.1</formula>
      <formula>5</formula>
    </cfRule>
  </conditionalFormatting>
  <conditionalFormatting sqref="AJ36">
    <cfRule type="cellIs" dxfId="58" priority="219" operator="between">
      <formula>0.1</formula>
      <formula>5</formula>
    </cfRule>
  </conditionalFormatting>
  <conditionalFormatting sqref="AJ5:AK16">
    <cfRule type="cellIs" dxfId="57" priority="47" operator="between">
      <formula>1</formula>
      <formula>5</formula>
    </cfRule>
  </conditionalFormatting>
  <conditionalFormatting sqref="AJ17:AK20">
    <cfRule type="cellIs" dxfId="56" priority="255" operator="between">
      <formula>1</formula>
      <formula>5</formula>
    </cfRule>
  </conditionalFormatting>
  <conditionalFormatting sqref="AJ21:AK22">
    <cfRule type="cellIs" dxfId="55" priority="40" operator="between">
      <formula>1</formula>
      <formula>5</formula>
    </cfRule>
  </conditionalFormatting>
  <conditionalFormatting sqref="AJ23:AK31 AJ33:AK34">
    <cfRule type="cellIs" dxfId="54" priority="418" operator="between">
      <formula>1</formula>
      <formula>5</formula>
    </cfRule>
  </conditionalFormatting>
  <conditionalFormatting sqref="AJ32:AK32">
    <cfRule type="cellIs" dxfId="53" priority="181" operator="between">
      <formula>1</formula>
      <formula>5</formula>
    </cfRule>
  </conditionalFormatting>
  <conditionalFormatting sqref="AJ35:AK35">
    <cfRule type="cellIs" dxfId="52" priority="140" operator="between">
      <formula>1</formula>
      <formula>5</formula>
    </cfRule>
  </conditionalFormatting>
  <conditionalFormatting sqref="AJ36:AK36">
    <cfRule type="cellIs" dxfId="51" priority="173" operator="between">
      <formula>1</formula>
      <formula>5</formula>
    </cfRule>
  </conditionalFormatting>
  <conditionalFormatting sqref="AJ37:AK40">
    <cfRule type="cellIs" dxfId="50" priority="4" operator="between">
      <formula>1</formula>
      <formula>5</formula>
    </cfRule>
  </conditionalFormatting>
  <conditionalFormatting sqref="AK5:AK21">
    <cfRule type="cellIs" dxfId="49" priority="42" operator="between">
      <formula>1</formula>
      <formula>5</formula>
    </cfRule>
  </conditionalFormatting>
  <conditionalFormatting sqref="AK17">
    <cfRule type="cellIs" dxfId="48" priority="253" operator="between">
      <formula>0.1</formula>
      <formula>5</formula>
    </cfRule>
  </conditionalFormatting>
  <conditionalFormatting sqref="AK22">
    <cfRule type="cellIs" dxfId="47" priority="39" operator="between">
      <formula>1</formula>
      <formula>5</formula>
    </cfRule>
  </conditionalFormatting>
  <conditionalFormatting sqref="AK23:AK34 AE36 AK36 AE38:AE40 AK38:AK40">
    <cfRule type="cellIs" dxfId="46" priority="209" operator="between">
      <formula>1</formula>
      <formula>5</formula>
    </cfRule>
  </conditionalFormatting>
  <conditionalFormatting sqref="AK26:AK31 AK33:AK34">
    <cfRule type="cellIs" dxfId="45" priority="416" operator="between">
      <formula>0.1</formula>
      <formula>5</formula>
    </cfRule>
  </conditionalFormatting>
  <conditionalFormatting sqref="AK35">
    <cfRule type="cellIs" dxfId="44" priority="139" operator="between">
      <formula>1</formula>
      <formula>5</formula>
    </cfRule>
  </conditionalFormatting>
  <conditionalFormatting sqref="AK36">
    <cfRule type="cellIs" dxfId="43" priority="171" operator="between">
      <formula>0.1</formula>
      <formula>5</formula>
    </cfRule>
  </conditionalFormatting>
  <conditionalFormatting sqref="AK37">
    <cfRule type="cellIs" dxfId="42" priority="3" operator="between">
      <formula>1</formula>
      <formula>5</formula>
    </cfRule>
  </conditionalFormatting>
  <conditionalFormatting sqref="AM36">
    <cfRule type="cellIs" dxfId="41" priority="32" operator="between">
      <formula>0.1</formula>
      <formula>5</formula>
    </cfRule>
  </conditionalFormatting>
  <conditionalFormatting sqref="AM5:AN35">
    <cfRule type="cellIs" dxfId="40" priority="2" operator="between">
      <formula>1</formula>
      <formula>5</formula>
    </cfRule>
  </conditionalFormatting>
  <conditionalFormatting sqref="AM36:AN36">
    <cfRule type="cellIs" dxfId="39" priority="30" operator="between">
      <formula>1</formula>
      <formula>5</formula>
    </cfRule>
  </conditionalFormatting>
  <conditionalFormatting sqref="AM37:AN40">
    <cfRule type="cellIs" dxfId="38" priority="91" operator="between">
      <formula>1</formula>
      <formula>5</formula>
    </cfRule>
  </conditionalFormatting>
  <conditionalFormatting sqref="AN5:AN35">
    <cfRule type="cellIs" dxfId="37" priority="1" operator="between">
      <formula>1</formula>
      <formula>5</formula>
    </cfRule>
  </conditionalFormatting>
  <conditionalFormatting sqref="AN36">
    <cfRule type="cellIs" dxfId="36" priority="29" operator="between">
      <formula>0.1</formula>
      <formula>5</formula>
    </cfRule>
  </conditionalFormatting>
  <conditionalFormatting sqref="AN36:AN40">
    <cfRule type="cellIs" dxfId="35" priority="31" operator="between">
      <formula>1</formula>
      <formula>5</formula>
    </cfRule>
  </conditionalFormatting>
  <conditionalFormatting sqref="AP36">
    <cfRule type="cellIs" dxfId="34" priority="28" operator="between">
      <formula>0.1</formula>
      <formula>5</formula>
    </cfRule>
  </conditionalFormatting>
  <conditionalFormatting sqref="AP5:AQ35 AP37:AQ40">
    <cfRule type="cellIs" dxfId="33" priority="109" operator="between">
      <formula>1</formula>
      <formula>5</formula>
    </cfRule>
  </conditionalFormatting>
  <conditionalFormatting sqref="AP36:AQ36">
    <cfRule type="cellIs" dxfId="32" priority="26" operator="between">
      <formula>1</formula>
      <formula>5</formula>
    </cfRule>
  </conditionalFormatting>
  <conditionalFormatting sqref="AQ5:AQ40">
    <cfRule type="cellIs" dxfId="31" priority="27" operator="between">
      <formula>1</formula>
      <formula>5</formula>
    </cfRule>
  </conditionalFormatting>
  <conditionalFormatting sqref="AQ36">
    <cfRule type="cellIs" dxfId="30" priority="25" operator="between">
      <formula>0.1</formula>
      <formula>5</formula>
    </cfRule>
  </conditionalFormatting>
  <conditionalFormatting sqref="AS36">
    <cfRule type="cellIs" dxfId="29" priority="24" operator="between">
      <formula>0.1</formula>
      <formula>5</formula>
    </cfRule>
  </conditionalFormatting>
  <conditionalFormatting sqref="AS5:AT35 AS37:AT40">
    <cfRule type="cellIs" dxfId="28" priority="107" operator="between">
      <formula>1</formula>
      <formula>5</formula>
    </cfRule>
  </conditionalFormatting>
  <conditionalFormatting sqref="AS36:AT36">
    <cfRule type="cellIs" dxfId="27" priority="22" operator="between">
      <formula>1</formula>
      <formula>5</formula>
    </cfRule>
  </conditionalFormatting>
  <conditionalFormatting sqref="AT5:AT40">
    <cfRule type="cellIs" dxfId="26" priority="23" operator="between">
      <formula>1</formula>
      <formula>5</formula>
    </cfRule>
  </conditionalFormatting>
  <conditionalFormatting sqref="AT36">
    <cfRule type="cellIs" dxfId="25" priority="21" operator="between">
      <formula>0.1</formula>
      <formula>5</formula>
    </cfRule>
  </conditionalFormatting>
  <pageMargins left="0.70866141732283472" right="0.70866141732283472" top="0.74803149606299213" bottom="0.74803149606299213" header="0.31496062992125984" footer="0.31496062992125984"/>
  <pageSetup paperSize="9" scale="10"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BW15"/>
  <sheetViews>
    <sheetView showGridLines="0" view="pageBreakPreview" zoomScale="60" zoomScaleNormal="60" workbookViewId="0"/>
  </sheetViews>
  <sheetFormatPr baseColWidth="10" defaultColWidth="11.44140625" defaultRowHeight="13.8" outlineLevelCol="1" x14ac:dyDescent="0.25"/>
  <cols>
    <col min="1" max="1" width="8.109375" style="22" customWidth="1"/>
    <col min="2" max="2" width="19.44140625" style="42" customWidth="1"/>
    <col min="3" max="3" width="11.44140625" style="22"/>
    <col min="4" max="4" width="36.109375" style="22" customWidth="1"/>
    <col min="5" max="8" width="31" style="22" customWidth="1"/>
    <col min="9" max="9" width="17.109375" style="22" customWidth="1"/>
    <col min="10" max="10" width="12.88671875" style="22" customWidth="1"/>
    <col min="11" max="11" width="22.33203125" style="22" customWidth="1" outlineLevel="1"/>
    <col min="12" max="12" width="14" style="67" customWidth="1" outlineLevel="1"/>
    <col min="13" max="20" width="11.44140625" style="67" customWidth="1" outlineLevel="1"/>
    <col min="21" max="29" width="11.44140625" style="45" customWidth="1"/>
    <col min="30" max="49" width="11.44140625" style="45" customWidth="1" outlineLevel="1"/>
    <col min="50" max="51" width="11.44140625" style="45" customWidth="1"/>
    <col min="52" max="52" width="38.5546875" style="22" customWidth="1" outlineLevel="1"/>
    <col min="53" max="54" width="37.5546875" style="22" customWidth="1" outlineLevel="1"/>
    <col min="55" max="55" width="25.44140625" style="22" customWidth="1" outlineLevel="1"/>
    <col min="56" max="57" width="19.5546875" style="22" customWidth="1" outlineLevel="1"/>
    <col min="58" max="58" width="41.109375" style="22" customWidth="1"/>
    <col min="59" max="60" width="37.109375" style="22" customWidth="1"/>
    <col min="61" max="61" width="25.44140625" style="22" customWidth="1"/>
    <col min="62" max="63" width="19.5546875" style="22" customWidth="1"/>
    <col min="64" max="64" width="39.6640625" style="22" customWidth="1" outlineLevel="1"/>
    <col min="65" max="65" width="39.33203125" style="22" customWidth="1" outlineLevel="1"/>
    <col min="66" max="67" width="25.6640625" style="22" customWidth="1" outlineLevel="1"/>
    <col min="68" max="69" width="19.5546875" style="22" customWidth="1" outlineLevel="1"/>
    <col min="70" max="70" width="59.33203125" style="22" customWidth="1"/>
    <col min="71" max="71" width="52.109375" style="22" customWidth="1"/>
    <col min="72" max="72" width="54.5546875" style="22" customWidth="1"/>
    <col min="73" max="73" width="25.6640625" style="22" customWidth="1"/>
    <col min="74" max="74" width="25.44140625" style="22" customWidth="1"/>
    <col min="75" max="75" width="19.5546875" style="22" customWidth="1"/>
    <col min="76" max="16384" width="11.44140625" style="22"/>
  </cols>
  <sheetData>
    <row r="1" spans="2:75" ht="57.75" customHeight="1" thickBot="1" x14ac:dyDescent="0.3">
      <c r="B1" s="139"/>
      <c r="C1" s="431" t="s">
        <v>27</v>
      </c>
      <c r="D1" s="431"/>
      <c r="E1" s="431"/>
      <c r="F1" s="431"/>
      <c r="G1" s="431"/>
      <c r="H1" s="99"/>
      <c r="I1" s="99"/>
      <c r="J1" s="99"/>
      <c r="K1" s="100" t="s">
        <v>1</v>
      </c>
    </row>
    <row r="2" spans="2:75" ht="15" customHeight="1" thickBot="1" x14ac:dyDescent="0.3">
      <c r="B2" s="140"/>
      <c r="C2" s="135"/>
      <c r="D2" s="135"/>
      <c r="E2" s="135"/>
      <c r="F2" s="140"/>
      <c r="G2" s="135"/>
      <c r="H2" s="135"/>
      <c r="I2" s="135"/>
      <c r="J2" s="135"/>
      <c r="K2" s="141"/>
      <c r="L2" s="417" t="s">
        <v>60</v>
      </c>
      <c r="M2" s="417"/>
      <c r="N2" s="417"/>
      <c r="O2" s="417" t="s">
        <v>61</v>
      </c>
      <c r="P2" s="417"/>
      <c r="Q2" s="417"/>
      <c r="R2" s="417" t="s">
        <v>62</v>
      </c>
      <c r="S2" s="417"/>
      <c r="T2" s="417"/>
      <c r="U2" s="420" t="s">
        <v>63</v>
      </c>
      <c r="V2" s="420"/>
      <c r="W2" s="420"/>
      <c r="X2" s="420" t="s">
        <v>64</v>
      </c>
      <c r="Y2" s="420"/>
      <c r="Z2" s="420"/>
      <c r="AA2" s="420" t="s">
        <v>65</v>
      </c>
      <c r="AB2" s="420"/>
      <c r="AC2" s="420"/>
      <c r="AD2" s="420" t="s">
        <v>66</v>
      </c>
      <c r="AE2" s="420"/>
      <c r="AF2" s="420"/>
      <c r="AG2" s="420" t="s">
        <v>67</v>
      </c>
      <c r="AH2" s="420"/>
      <c r="AI2" s="420"/>
      <c r="AJ2" s="420" t="s">
        <v>68</v>
      </c>
      <c r="AK2" s="420"/>
      <c r="AL2" s="420"/>
      <c r="AM2" s="420" t="s">
        <v>69</v>
      </c>
      <c r="AN2" s="420"/>
      <c r="AO2" s="420"/>
      <c r="AP2" s="420" t="s">
        <v>70</v>
      </c>
      <c r="AQ2" s="420"/>
      <c r="AR2" s="420"/>
      <c r="AS2" s="420" t="s">
        <v>71</v>
      </c>
      <c r="AT2" s="420"/>
      <c r="AU2" s="420"/>
      <c r="AV2" s="420" t="s">
        <v>72</v>
      </c>
      <c r="AW2" s="420"/>
      <c r="AX2" s="390" t="s">
        <v>73</v>
      </c>
      <c r="AY2" s="390"/>
      <c r="AZ2" s="405" t="s">
        <v>74</v>
      </c>
      <c r="BA2" s="406"/>
      <c r="BB2" s="393" t="s">
        <v>735</v>
      </c>
      <c r="BC2" s="394"/>
      <c r="BD2" s="394"/>
      <c r="BE2" s="395"/>
      <c r="BF2" s="405" t="s">
        <v>74</v>
      </c>
      <c r="BG2" s="406"/>
      <c r="BH2" s="393" t="s">
        <v>735</v>
      </c>
      <c r="BI2" s="394"/>
      <c r="BJ2" s="394"/>
      <c r="BK2" s="395"/>
      <c r="BL2" s="405" t="s">
        <v>74</v>
      </c>
      <c r="BM2" s="406"/>
      <c r="BN2" s="393" t="s">
        <v>735</v>
      </c>
      <c r="BO2" s="394"/>
      <c r="BP2" s="394"/>
      <c r="BQ2" s="395"/>
      <c r="BR2" s="405" t="s">
        <v>74</v>
      </c>
      <c r="BS2" s="413"/>
      <c r="BT2" s="393" t="s">
        <v>735</v>
      </c>
      <c r="BU2" s="394"/>
      <c r="BV2" s="394"/>
      <c r="BW2" s="395"/>
    </row>
    <row r="3" spans="2:75" ht="35.25" customHeight="1" x14ac:dyDescent="0.25">
      <c r="B3" s="398" t="s">
        <v>623</v>
      </c>
      <c r="C3" s="399"/>
      <c r="D3" s="399"/>
      <c r="E3" s="399"/>
      <c r="F3" s="399"/>
      <c r="G3" s="399"/>
      <c r="H3" s="190"/>
      <c r="I3" s="190"/>
      <c r="J3" s="190"/>
      <c r="K3" s="204"/>
      <c r="L3" s="419"/>
      <c r="M3" s="419"/>
      <c r="N3" s="419"/>
      <c r="O3" s="419"/>
      <c r="P3" s="419"/>
      <c r="Q3" s="419"/>
      <c r="R3" s="419"/>
      <c r="S3" s="419"/>
      <c r="T3" s="419"/>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104"/>
      <c r="AY3" s="105"/>
      <c r="AZ3" s="387" t="s">
        <v>624</v>
      </c>
      <c r="BA3" s="387"/>
      <c r="BB3" s="396" t="s">
        <v>736</v>
      </c>
      <c r="BC3" s="396" t="s">
        <v>737</v>
      </c>
      <c r="BD3" s="424" t="s">
        <v>735</v>
      </c>
      <c r="BE3" s="424"/>
      <c r="BF3" s="428" t="s">
        <v>77</v>
      </c>
      <c r="BG3" s="429"/>
      <c r="BH3" s="396" t="s">
        <v>752</v>
      </c>
      <c r="BI3" s="396" t="s">
        <v>753</v>
      </c>
      <c r="BJ3" s="424" t="s">
        <v>735</v>
      </c>
      <c r="BK3" s="424"/>
      <c r="BL3" s="428" t="s">
        <v>78</v>
      </c>
      <c r="BM3" s="429"/>
      <c r="BN3" s="396" t="s">
        <v>773</v>
      </c>
      <c r="BO3" s="396" t="s">
        <v>774</v>
      </c>
      <c r="BP3" s="424" t="s">
        <v>735</v>
      </c>
      <c r="BQ3" s="424"/>
      <c r="BR3" s="387" t="s">
        <v>79</v>
      </c>
      <c r="BS3" s="421"/>
      <c r="BT3" s="396" t="s">
        <v>792</v>
      </c>
      <c r="BU3" s="396" t="s">
        <v>794</v>
      </c>
      <c r="BV3" s="424" t="s">
        <v>735</v>
      </c>
      <c r="BW3" s="424"/>
    </row>
    <row r="4" spans="2:75" ht="32.4" x14ac:dyDescent="0.25">
      <c r="B4" s="176" t="s">
        <v>80</v>
      </c>
      <c r="C4" s="239" t="s">
        <v>81</v>
      </c>
      <c r="D4" s="26" t="s">
        <v>34</v>
      </c>
      <c r="E4" s="26" t="s">
        <v>36</v>
      </c>
      <c r="F4" s="213" t="s">
        <v>242</v>
      </c>
      <c r="G4" s="26" t="s">
        <v>46</v>
      </c>
      <c r="H4" s="26" t="s">
        <v>44</v>
      </c>
      <c r="I4" s="26" t="s">
        <v>40</v>
      </c>
      <c r="J4" s="26" t="s">
        <v>42</v>
      </c>
      <c r="K4" s="245" t="s">
        <v>9</v>
      </c>
      <c r="L4" s="234" t="s">
        <v>83</v>
      </c>
      <c r="M4" s="107" t="s">
        <v>84</v>
      </c>
      <c r="N4" s="108" t="s">
        <v>85</v>
      </c>
      <c r="O4" s="106" t="s">
        <v>83</v>
      </c>
      <c r="P4" s="107" t="s">
        <v>84</v>
      </c>
      <c r="Q4" s="108" t="s">
        <v>85</v>
      </c>
      <c r="R4" s="106" t="s">
        <v>83</v>
      </c>
      <c r="S4" s="107" t="s">
        <v>84</v>
      </c>
      <c r="T4" s="108" t="s">
        <v>85</v>
      </c>
      <c r="U4" s="109" t="s">
        <v>83</v>
      </c>
      <c r="V4" s="110" t="s">
        <v>84</v>
      </c>
      <c r="W4" s="111" t="s">
        <v>85</v>
      </c>
      <c r="X4" s="109" t="s">
        <v>83</v>
      </c>
      <c r="Y4" s="110" t="s">
        <v>84</v>
      </c>
      <c r="Z4" s="111" t="s">
        <v>85</v>
      </c>
      <c r="AA4" s="109" t="s">
        <v>83</v>
      </c>
      <c r="AB4" s="110" t="s">
        <v>84</v>
      </c>
      <c r="AC4" s="111" t="s">
        <v>85</v>
      </c>
      <c r="AD4" s="109" t="s">
        <v>83</v>
      </c>
      <c r="AE4" s="110" t="s">
        <v>84</v>
      </c>
      <c r="AF4" s="111" t="s">
        <v>85</v>
      </c>
      <c r="AG4" s="109" t="s">
        <v>83</v>
      </c>
      <c r="AH4" s="110" t="s">
        <v>84</v>
      </c>
      <c r="AI4" s="111" t="s">
        <v>85</v>
      </c>
      <c r="AJ4" s="109" t="s">
        <v>83</v>
      </c>
      <c r="AK4" s="110" t="s">
        <v>84</v>
      </c>
      <c r="AL4" s="111" t="s">
        <v>85</v>
      </c>
      <c r="AM4" s="109" t="s">
        <v>83</v>
      </c>
      <c r="AN4" s="110" t="s">
        <v>84</v>
      </c>
      <c r="AO4" s="111" t="s">
        <v>85</v>
      </c>
      <c r="AP4" s="109" t="s">
        <v>83</v>
      </c>
      <c r="AQ4" s="110" t="s">
        <v>84</v>
      </c>
      <c r="AR4" s="111" t="s">
        <v>85</v>
      </c>
      <c r="AS4" s="109" t="s">
        <v>83</v>
      </c>
      <c r="AT4" s="110" t="s">
        <v>84</v>
      </c>
      <c r="AU4" s="111" t="s">
        <v>85</v>
      </c>
      <c r="AV4" s="109" t="s">
        <v>83</v>
      </c>
      <c r="AW4" s="110" t="s">
        <v>84</v>
      </c>
      <c r="AX4" s="111" t="s">
        <v>85</v>
      </c>
      <c r="AY4" s="114">
        <f>SUM(AY5:AY14)</f>
        <v>0.14882835820895521</v>
      </c>
      <c r="AZ4" s="115" t="s">
        <v>86</v>
      </c>
      <c r="BA4" s="115" t="s">
        <v>87</v>
      </c>
      <c r="BB4" s="396"/>
      <c r="BC4" s="396"/>
      <c r="BD4" s="294" t="s">
        <v>738</v>
      </c>
      <c r="BE4" s="294" t="s">
        <v>739</v>
      </c>
      <c r="BF4" s="115" t="s">
        <v>86</v>
      </c>
      <c r="BG4" s="115" t="s">
        <v>87</v>
      </c>
      <c r="BH4" s="396"/>
      <c r="BI4" s="396"/>
      <c r="BJ4" s="294" t="s">
        <v>738</v>
      </c>
      <c r="BK4" s="294" t="s">
        <v>739</v>
      </c>
      <c r="BL4" s="115" t="s">
        <v>86</v>
      </c>
      <c r="BM4" s="115" t="s">
        <v>87</v>
      </c>
      <c r="BN4" s="396"/>
      <c r="BO4" s="396"/>
      <c r="BP4" s="294" t="s">
        <v>738</v>
      </c>
      <c r="BQ4" s="294" t="s">
        <v>739</v>
      </c>
      <c r="BR4" s="115" t="s">
        <v>86</v>
      </c>
      <c r="BS4" s="207" t="s">
        <v>87</v>
      </c>
      <c r="BT4" s="396"/>
      <c r="BU4" s="396"/>
      <c r="BV4" s="294" t="s">
        <v>738</v>
      </c>
      <c r="BW4" s="294" t="s">
        <v>739</v>
      </c>
    </row>
    <row r="5" spans="2:75" ht="240" customHeight="1" x14ac:dyDescent="0.25">
      <c r="B5" s="178" t="s">
        <v>625</v>
      </c>
      <c r="C5" s="240" t="s">
        <v>626</v>
      </c>
      <c r="D5" s="41" t="s">
        <v>627</v>
      </c>
      <c r="E5" s="41" t="s">
        <v>628</v>
      </c>
      <c r="F5" s="70" t="s">
        <v>92</v>
      </c>
      <c r="G5" s="41" t="s">
        <v>93</v>
      </c>
      <c r="H5" s="41" t="s">
        <v>629</v>
      </c>
      <c r="I5" s="40">
        <v>45659</v>
      </c>
      <c r="J5" s="34">
        <v>46022</v>
      </c>
      <c r="K5" s="180">
        <f>PTEP!$G$13/PTEP!$D$13</f>
        <v>1.4925373134328356E-2</v>
      </c>
      <c r="L5" s="182">
        <v>0</v>
      </c>
      <c r="M5" s="16">
        <v>0</v>
      </c>
      <c r="N5" s="55" t="e">
        <f>+M5/L5</f>
        <v>#DIV/0!</v>
      </c>
      <c r="O5" s="16">
        <v>0</v>
      </c>
      <c r="P5" s="16">
        <v>0</v>
      </c>
      <c r="Q5" s="55" t="e">
        <f>+P5/O5</f>
        <v>#DIV/0!</v>
      </c>
      <c r="R5" s="16">
        <v>1</v>
      </c>
      <c r="S5" s="16">
        <v>1</v>
      </c>
      <c r="T5" s="55">
        <f>+S5/R5</f>
        <v>1</v>
      </c>
      <c r="U5" s="30">
        <v>0</v>
      </c>
      <c r="V5" s="30">
        <v>0</v>
      </c>
      <c r="W5" s="31" t="e">
        <f>+V5/U5</f>
        <v>#DIV/0!</v>
      </c>
      <c r="X5" s="30">
        <v>0</v>
      </c>
      <c r="Y5" s="30">
        <v>0</v>
      </c>
      <c r="Z5" s="31" t="e">
        <f>+Y5/X5</f>
        <v>#DIV/0!</v>
      </c>
      <c r="AA5" s="30">
        <v>1</v>
      </c>
      <c r="AB5" s="97">
        <v>0</v>
      </c>
      <c r="AC5" s="31">
        <f>+AB5/AA5</f>
        <v>0</v>
      </c>
      <c r="AD5" s="30">
        <v>0</v>
      </c>
      <c r="AE5" s="30">
        <v>0</v>
      </c>
      <c r="AF5" s="31" t="e">
        <f>+AE5/AD5</f>
        <v>#DIV/0!</v>
      </c>
      <c r="AG5" s="30">
        <v>0</v>
      </c>
      <c r="AH5" s="30">
        <v>0</v>
      </c>
      <c r="AI5" s="31" t="e">
        <f>+AH5/AG5</f>
        <v>#DIV/0!</v>
      </c>
      <c r="AJ5" s="30">
        <v>1</v>
      </c>
      <c r="AK5" s="30">
        <v>1</v>
      </c>
      <c r="AL5" s="31">
        <f>+AK5/AJ5</f>
        <v>1</v>
      </c>
      <c r="AM5" s="30">
        <v>0</v>
      </c>
      <c r="AN5" s="30">
        <v>0</v>
      </c>
      <c r="AO5" s="31" t="e">
        <f>+AN5/AM5</f>
        <v>#DIV/0!</v>
      </c>
      <c r="AP5" s="30">
        <v>0</v>
      </c>
      <c r="AQ5" s="30">
        <v>0</v>
      </c>
      <c r="AR5" s="31" t="e">
        <f>+AQ5/AP5</f>
        <v>#DIV/0!</v>
      </c>
      <c r="AS5" s="30">
        <v>1</v>
      </c>
      <c r="AT5" s="30">
        <v>2</v>
      </c>
      <c r="AU5" s="31">
        <f>+AT5/AS5</f>
        <v>2</v>
      </c>
      <c r="AV5" s="116">
        <f t="shared" ref="AV5" si="0">L5+O5+R5+U5+X5++AA5+AD5+AG5+AJ5+AM5+AP5+AS5</f>
        <v>4</v>
      </c>
      <c r="AW5" s="117">
        <f t="shared" ref="AW5" si="1">M5+P5+S5+V5+Y5+AB5+AE5+AH5+AK5+AN5+AQ5+AT5</f>
        <v>4</v>
      </c>
      <c r="AX5" s="133">
        <f t="shared" ref="AX5:AX14" si="2">AW5/AV5</f>
        <v>1</v>
      </c>
      <c r="AY5" s="142">
        <f t="shared" ref="AY5:AY14" si="3">IFERROR(AX5*K5,"")</f>
        <v>1.4925373134328356E-2</v>
      </c>
      <c r="AZ5" s="17" t="s">
        <v>630</v>
      </c>
      <c r="BA5" s="18" t="s">
        <v>387</v>
      </c>
      <c r="BB5" s="58" t="s">
        <v>928</v>
      </c>
      <c r="BC5" s="328" t="s">
        <v>741</v>
      </c>
      <c r="BD5" s="264">
        <v>0.25</v>
      </c>
      <c r="BE5" s="260">
        <v>3.5211267605633804E-3</v>
      </c>
      <c r="BF5" s="17" t="s">
        <v>631</v>
      </c>
      <c r="BG5" s="60" t="s">
        <v>632</v>
      </c>
      <c r="BH5" s="58" t="s">
        <v>935</v>
      </c>
      <c r="BI5" s="273" t="s">
        <v>759</v>
      </c>
      <c r="BJ5" s="329">
        <v>0.25</v>
      </c>
      <c r="BK5" s="330">
        <v>3.5211267605633804E-3</v>
      </c>
      <c r="BL5" s="70" t="s">
        <v>633</v>
      </c>
      <c r="BM5" s="18" t="s">
        <v>634</v>
      </c>
      <c r="BN5" s="58" t="s">
        <v>939</v>
      </c>
      <c r="BO5" s="273" t="s">
        <v>759</v>
      </c>
      <c r="BP5" s="331">
        <v>0.5</v>
      </c>
      <c r="BQ5" s="330">
        <v>7.0422535211267607E-3</v>
      </c>
      <c r="BR5" s="70" t="s">
        <v>635</v>
      </c>
      <c r="BS5" s="18" t="s">
        <v>636</v>
      </c>
      <c r="BT5" s="58" t="s">
        <v>962</v>
      </c>
      <c r="BU5" s="262" t="s">
        <v>782</v>
      </c>
      <c r="BV5" s="264">
        <f t="shared" ref="BV5:BW5" si="4">AX5</f>
        <v>1</v>
      </c>
      <c r="BW5" s="268">
        <f t="shared" si="4"/>
        <v>1.4925373134328356E-2</v>
      </c>
    </row>
    <row r="6" spans="2:75" ht="231" customHeight="1" x14ac:dyDescent="0.25">
      <c r="B6" s="178"/>
      <c r="C6" s="240" t="s">
        <v>637</v>
      </c>
      <c r="D6" s="50" t="s">
        <v>638</v>
      </c>
      <c r="E6" s="50" t="s">
        <v>639</v>
      </c>
      <c r="F6" s="50" t="s">
        <v>370</v>
      </c>
      <c r="G6" s="53" t="s">
        <v>93</v>
      </c>
      <c r="H6" s="50" t="s">
        <v>640</v>
      </c>
      <c r="I6" s="34">
        <v>45870</v>
      </c>
      <c r="J6" s="34">
        <v>46022</v>
      </c>
      <c r="K6" s="180">
        <f>PTEP!$G$13/PTEP!$D$13</f>
        <v>1.4925373134328356E-2</v>
      </c>
      <c r="L6" s="182">
        <v>0</v>
      </c>
      <c r="M6" s="16">
        <v>0</v>
      </c>
      <c r="N6" s="55" t="e">
        <f t="shared" ref="N6:N14" si="5">+M6/L6</f>
        <v>#DIV/0!</v>
      </c>
      <c r="O6" s="16">
        <v>0</v>
      </c>
      <c r="P6" s="16">
        <v>0</v>
      </c>
      <c r="Q6" s="55" t="e">
        <f t="shared" ref="Q6:Q14" si="6">+P6/O6</f>
        <v>#DIV/0!</v>
      </c>
      <c r="R6" s="16">
        <v>0</v>
      </c>
      <c r="S6" s="16">
        <v>0</v>
      </c>
      <c r="T6" s="55" t="e">
        <f t="shared" ref="T6:T14" si="7">+S6/R6</f>
        <v>#DIV/0!</v>
      </c>
      <c r="U6" s="30">
        <v>0</v>
      </c>
      <c r="V6" s="30">
        <v>0</v>
      </c>
      <c r="W6" s="31" t="e">
        <f t="shared" ref="W6:W14" si="8">+V6/U6</f>
        <v>#DIV/0!</v>
      </c>
      <c r="X6" s="30">
        <v>0</v>
      </c>
      <c r="Y6" s="30">
        <v>0</v>
      </c>
      <c r="Z6" s="31" t="e">
        <f t="shared" ref="Z6:Z14" si="9">+Y6/X6</f>
        <v>#DIV/0!</v>
      </c>
      <c r="AA6" s="30">
        <v>0</v>
      </c>
      <c r="AB6" s="30">
        <v>0</v>
      </c>
      <c r="AC6" s="31" t="e">
        <f t="shared" ref="AC6:AC14" si="10">+AB6/AA6</f>
        <v>#DIV/0!</v>
      </c>
      <c r="AD6" s="30">
        <v>0</v>
      </c>
      <c r="AE6" s="30">
        <v>0</v>
      </c>
      <c r="AF6" s="31" t="e">
        <f t="shared" ref="AF6:AF14" si="11">+AE6/AD6</f>
        <v>#DIV/0!</v>
      </c>
      <c r="AG6" s="30">
        <v>0</v>
      </c>
      <c r="AH6" s="30">
        <v>0</v>
      </c>
      <c r="AI6" s="31" t="e">
        <f t="shared" ref="AI6:AI14" si="12">+AH6/AG6</f>
        <v>#DIV/0!</v>
      </c>
      <c r="AJ6" s="30">
        <v>1</v>
      </c>
      <c r="AK6" s="30">
        <v>0</v>
      </c>
      <c r="AL6" s="31">
        <f t="shared" ref="AL6:AL14" si="13">+AK6/AJ6</f>
        <v>0</v>
      </c>
      <c r="AM6" s="30">
        <v>0</v>
      </c>
      <c r="AN6" s="30">
        <v>1</v>
      </c>
      <c r="AO6" s="31" t="e">
        <f t="shared" ref="AO6:AO14" si="14">+AN6/AM6</f>
        <v>#DIV/0!</v>
      </c>
      <c r="AP6" s="30">
        <v>0</v>
      </c>
      <c r="AQ6" s="30">
        <v>0</v>
      </c>
      <c r="AR6" s="31" t="e">
        <f t="shared" ref="AR6:AR14" si="15">+AQ6/AP6</f>
        <v>#DIV/0!</v>
      </c>
      <c r="AS6" s="30">
        <v>0</v>
      </c>
      <c r="AT6" s="30">
        <v>0</v>
      </c>
      <c r="AU6" s="31" t="e">
        <f t="shared" ref="AU6:AU14" si="16">+AT6/AS6</f>
        <v>#DIV/0!</v>
      </c>
      <c r="AV6" s="116">
        <f t="shared" ref="AV6:AV14" si="17">L6+O6+R6+U6+X6++AA6+AD6+AG6+AJ6+AM6+AP6+AS6</f>
        <v>1</v>
      </c>
      <c r="AW6" s="117">
        <f t="shared" ref="AW6:AW14" si="18">M6+P6+S6+V6+Y6+AB6+AE6+AH6+AK6+AN6+AQ6+AT6</f>
        <v>1</v>
      </c>
      <c r="AX6" s="133">
        <f t="shared" si="2"/>
        <v>1</v>
      </c>
      <c r="AY6" s="142">
        <f t="shared" si="3"/>
        <v>1.4925373134328356E-2</v>
      </c>
      <c r="AZ6" s="17" t="s">
        <v>641</v>
      </c>
      <c r="BA6" s="18" t="s">
        <v>642</v>
      </c>
      <c r="BB6" s="58" t="s">
        <v>929</v>
      </c>
      <c r="BC6" s="266" t="s">
        <v>743</v>
      </c>
      <c r="BD6" s="259">
        <v>0</v>
      </c>
      <c r="BE6" s="260">
        <v>0</v>
      </c>
      <c r="BF6" s="17" t="s">
        <v>641</v>
      </c>
      <c r="BG6" s="18" t="s">
        <v>643</v>
      </c>
      <c r="BH6" s="58" t="s">
        <v>877</v>
      </c>
      <c r="BI6" s="275" t="s">
        <v>254</v>
      </c>
      <c r="BJ6" s="295">
        <v>0</v>
      </c>
      <c r="BK6" s="296">
        <v>0</v>
      </c>
      <c r="BL6" s="17" t="s">
        <v>644</v>
      </c>
      <c r="BM6" s="18" t="s">
        <v>645</v>
      </c>
      <c r="BN6" s="58" t="s">
        <v>940</v>
      </c>
      <c r="BO6" s="273" t="s">
        <v>759</v>
      </c>
      <c r="BP6" s="324">
        <v>0</v>
      </c>
      <c r="BQ6" s="330">
        <v>0</v>
      </c>
      <c r="BR6" s="17" t="s">
        <v>646</v>
      </c>
      <c r="BS6" s="18" t="s">
        <v>647</v>
      </c>
      <c r="BT6" s="58" t="s">
        <v>963</v>
      </c>
      <c r="BU6" s="262" t="s">
        <v>782</v>
      </c>
      <c r="BV6" s="264">
        <f t="shared" ref="BV6" si="19">AX6</f>
        <v>1</v>
      </c>
      <c r="BW6" s="268">
        <f t="shared" ref="BW6" si="20">AY6</f>
        <v>1.4925373134328356E-2</v>
      </c>
    </row>
    <row r="7" spans="2:75" ht="147.75" customHeight="1" x14ac:dyDescent="0.25">
      <c r="B7" s="178"/>
      <c r="C7" s="240" t="s">
        <v>648</v>
      </c>
      <c r="D7" s="50" t="s">
        <v>649</v>
      </c>
      <c r="E7" s="50" t="s">
        <v>650</v>
      </c>
      <c r="F7" s="50" t="s">
        <v>370</v>
      </c>
      <c r="G7" s="53" t="s">
        <v>93</v>
      </c>
      <c r="H7" s="50" t="s">
        <v>651</v>
      </c>
      <c r="I7" s="34">
        <v>45870</v>
      </c>
      <c r="J7" s="34">
        <v>46022</v>
      </c>
      <c r="K7" s="180">
        <f>PTEP!$G$13/PTEP!$D$13</f>
        <v>1.4925373134328356E-2</v>
      </c>
      <c r="L7" s="182">
        <v>0</v>
      </c>
      <c r="M7" s="16">
        <v>0</v>
      </c>
      <c r="N7" s="55" t="e">
        <f t="shared" si="5"/>
        <v>#DIV/0!</v>
      </c>
      <c r="O7" s="16">
        <v>0</v>
      </c>
      <c r="P7" s="16">
        <v>0</v>
      </c>
      <c r="Q7" s="55" t="e">
        <f t="shared" si="6"/>
        <v>#DIV/0!</v>
      </c>
      <c r="R7" s="16">
        <v>0</v>
      </c>
      <c r="S7" s="16">
        <v>0</v>
      </c>
      <c r="T7" s="55" t="e">
        <f t="shared" si="7"/>
        <v>#DIV/0!</v>
      </c>
      <c r="U7" s="30">
        <v>0</v>
      </c>
      <c r="V7" s="30">
        <v>0</v>
      </c>
      <c r="W7" s="31" t="e">
        <f t="shared" si="8"/>
        <v>#DIV/0!</v>
      </c>
      <c r="X7" s="30">
        <v>0</v>
      </c>
      <c r="Y7" s="30">
        <v>0</v>
      </c>
      <c r="Z7" s="31" t="e">
        <f t="shared" si="9"/>
        <v>#DIV/0!</v>
      </c>
      <c r="AA7" s="30">
        <v>0</v>
      </c>
      <c r="AB7" s="30">
        <v>0</v>
      </c>
      <c r="AC7" s="31" t="e">
        <f t="shared" si="10"/>
        <v>#DIV/0!</v>
      </c>
      <c r="AD7" s="30">
        <v>0</v>
      </c>
      <c r="AE7" s="30">
        <v>0</v>
      </c>
      <c r="AF7" s="31" t="e">
        <f t="shared" si="11"/>
        <v>#DIV/0!</v>
      </c>
      <c r="AG7" s="30">
        <v>0</v>
      </c>
      <c r="AH7" s="30">
        <v>0</v>
      </c>
      <c r="AI7" s="31" t="e">
        <f t="shared" si="12"/>
        <v>#DIV/0!</v>
      </c>
      <c r="AJ7" s="30">
        <v>1</v>
      </c>
      <c r="AK7" s="30">
        <v>0</v>
      </c>
      <c r="AL7" s="31">
        <f t="shared" ref="AL7" si="21">+AK7/AJ7</f>
        <v>0</v>
      </c>
      <c r="AM7" s="30">
        <v>0</v>
      </c>
      <c r="AN7" s="30">
        <v>0</v>
      </c>
      <c r="AO7" s="31" t="e">
        <f t="shared" ref="AO7" si="22">+AN7/AM7</f>
        <v>#DIV/0!</v>
      </c>
      <c r="AP7" s="30">
        <v>0</v>
      </c>
      <c r="AQ7" s="30">
        <v>0</v>
      </c>
      <c r="AR7" s="31" t="e">
        <f t="shared" ref="AR7" si="23">+AQ7/AP7</f>
        <v>#DIV/0!</v>
      </c>
      <c r="AS7" s="30">
        <v>0</v>
      </c>
      <c r="AT7" s="30">
        <v>1</v>
      </c>
      <c r="AU7" s="31" t="e">
        <f t="shared" si="16"/>
        <v>#DIV/0!</v>
      </c>
      <c r="AV7" s="116">
        <f t="shared" si="17"/>
        <v>1</v>
      </c>
      <c r="AW7" s="117">
        <f t="shared" si="18"/>
        <v>1</v>
      </c>
      <c r="AX7" s="133">
        <f t="shared" si="2"/>
        <v>1</v>
      </c>
      <c r="AY7" s="142">
        <f t="shared" si="3"/>
        <v>1.4925373134328356E-2</v>
      </c>
      <c r="AZ7" s="17" t="s">
        <v>652</v>
      </c>
      <c r="BA7" s="18" t="s">
        <v>642</v>
      </c>
      <c r="BB7" s="58" t="s">
        <v>929</v>
      </c>
      <c r="BC7" s="266" t="s">
        <v>743</v>
      </c>
      <c r="BD7" s="259">
        <v>0</v>
      </c>
      <c r="BE7" s="260">
        <v>0</v>
      </c>
      <c r="BF7" s="17" t="s">
        <v>653</v>
      </c>
      <c r="BG7" s="18" t="s">
        <v>643</v>
      </c>
      <c r="BH7" s="58" t="s">
        <v>877</v>
      </c>
      <c r="BI7" s="275" t="s">
        <v>254</v>
      </c>
      <c r="BJ7" s="295">
        <v>0</v>
      </c>
      <c r="BK7" s="296">
        <v>0</v>
      </c>
      <c r="BL7" s="17" t="s">
        <v>653</v>
      </c>
      <c r="BM7" s="18" t="s">
        <v>645</v>
      </c>
      <c r="BN7" s="58" t="s">
        <v>940</v>
      </c>
      <c r="BO7" s="273" t="s">
        <v>759</v>
      </c>
      <c r="BP7" s="324">
        <v>0</v>
      </c>
      <c r="BQ7" s="330">
        <v>0</v>
      </c>
      <c r="BR7" s="17" t="s">
        <v>654</v>
      </c>
      <c r="BS7" s="18" t="s">
        <v>655</v>
      </c>
      <c r="BT7" s="58" t="s">
        <v>964</v>
      </c>
      <c r="BU7" s="262" t="s">
        <v>782</v>
      </c>
      <c r="BV7" s="264">
        <f t="shared" ref="BV7" si="24">AX7</f>
        <v>1</v>
      </c>
      <c r="BW7" s="268">
        <f t="shared" ref="BW7" si="25">AY7</f>
        <v>1.4925373134328356E-2</v>
      </c>
    </row>
    <row r="8" spans="2:75" ht="192.6" customHeight="1" x14ac:dyDescent="0.25">
      <c r="B8" s="178"/>
      <c r="C8" s="240" t="s">
        <v>656</v>
      </c>
      <c r="D8" s="41" t="s">
        <v>657</v>
      </c>
      <c r="E8" s="41" t="s">
        <v>658</v>
      </c>
      <c r="F8" s="50" t="s">
        <v>659</v>
      </c>
      <c r="G8" s="41" t="s">
        <v>93</v>
      </c>
      <c r="H8" s="41" t="s">
        <v>660</v>
      </c>
      <c r="I8" s="40">
        <v>45659</v>
      </c>
      <c r="J8" s="34">
        <v>46022</v>
      </c>
      <c r="K8" s="180">
        <f>PTEP!$G$13/PTEP!$D$13</f>
        <v>1.4925373134328356E-2</v>
      </c>
      <c r="L8" s="182">
        <v>1</v>
      </c>
      <c r="M8" s="16">
        <v>1</v>
      </c>
      <c r="N8" s="55">
        <f t="shared" si="5"/>
        <v>1</v>
      </c>
      <c r="O8" s="16">
        <v>1</v>
      </c>
      <c r="P8" s="16">
        <v>1</v>
      </c>
      <c r="Q8" s="55">
        <f t="shared" si="6"/>
        <v>1</v>
      </c>
      <c r="R8" s="16">
        <v>1</v>
      </c>
      <c r="S8" s="16">
        <v>1</v>
      </c>
      <c r="T8" s="55">
        <f t="shared" si="7"/>
        <v>1</v>
      </c>
      <c r="U8" s="30">
        <v>1</v>
      </c>
      <c r="V8" s="30">
        <v>1</v>
      </c>
      <c r="W8" s="31">
        <f t="shared" si="8"/>
        <v>1</v>
      </c>
      <c r="X8" s="30">
        <v>1</v>
      </c>
      <c r="Y8" s="30">
        <v>1</v>
      </c>
      <c r="Z8" s="31">
        <f t="shared" si="9"/>
        <v>1</v>
      </c>
      <c r="AA8" s="30">
        <v>1</v>
      </c>
      <c r="AB8" s="30">
        <v>1</v>
      </c>
      <c r="AC8" s="31">
        <f t="shared" si="10"/>
        <v>1</v>
      </c>
      <c r="AD8" s="30">
        <v>1</v>
      </c>
      <c r="AE8" s="30">
        <v>1</v>
      </c>
      <c r="AF8" s="31">
        <f t="shared" si="11"/>
        <v>1</v>
      </c>
      <c r="AG8" s="30">
        <v>1</v>
      </c>
      <c r="AH8" s="30">
        <v>1</v>
      </c>
      <c r="AI8" s="31">
        <f t="shared" si="12"/>
        <v>1</v>
      </c>
      <c r="AJ8" s="30">
        <v>1</v>
      </c>
      <c r="AK8" s="30">
        <v>1</v>
      </c>
      <c r="AL8" s="31">
        <f t="shared" si="13"/>
        <v>1</v>
      </c>
      <c r="AM8" s="30">
        <v>1</v>
      </c>
      <c r="AN8" s="30">
        <v>1</v>
      </c>
      <c r="AO8" s="31">
        <f t="shared" si="14"/>
        <v>1</v>
      </c>
      <c r="AP8" s="30">
        <v>1</v>
      </c>
      <c r="AQ8" s="30">
        <v>1</v>
      </c>
      <c r="AR8" s="31">
        <f t="shared" si="15"/>
        <v>1</v>
      </c>
      <c r="AS8" s="30">
        <v>1</v>
      </c>
      <c r="AT8" s="30">
        <v>1</v>
      </c>
      <c r="AU8" s="31">
        <f t="shared" si="16"/>
        <v>1</v>
      </c>
      <c r="AV8" s="116">
        <f t="shared" si="17"/>
        <v>12</v>
      </c>
      <c r="AW8" s="117">
        <f t="shared" si="18"/>
        <v>12</v>
      </c>
      <c r="AX8" s="133">
        <f t="shared" si="2"/>
        <v>1</v>
      </c>
      <c r="AY8" s="142">
        <f t="shared" si="3"/>
        <v>1.4925373134328356E-2</v>
      </c>
      <c r="AZ8" s="17" t="s">
        <v>661</v>
      </c>
      <c r="BA8" s="18" t="s">
        <v>387</v>
      </c>
      <c r="BB8" s="58" t="s">
        <v>930</v>
      </c>
      <c r="BC8" s="261" t="s">
        <v>741</v>
      </c>
      <c r="BD8" s="259">
        <v>0.25</v>
      </c>
      <c r="BE8" s="260">
        <v>3.5211267605633804E-3</v>
      </c>
      <c r="BF8" s="17" t="s">
        <v>662</v>
      </c>
      <c r="BG8" s="60" t="s">
        <v>175</v>
      </c>
      <c r="BH8" s="58" t="s">
        <v>936</v>
      </c>
      <c r="BI8" s="261" t="s">
        <v>741</v>
      </c>
      <c r="BJ8" s="295">
        <v>0.5</v>
      </c>
      <c r="BK8" s="296">
        <v>7.0422535211267607E-3</v>
      </c>
      <c r="BL8" s="17" t="s">
        <v>663</v>
      </c>
      <c r="BM8" s="18" t="s">
        <v>664</v>
      </c>
      <c r="BN8" s="58" t="s">
        <v>941</v>
      </c>
      <c r="BO8" s="261" t="s">
        <v>741</v>
      </c>
      <c r="BP8" s="331">
        <v>0.75</v>
      </c>
      <c r="BQ8" s="330">
        <v>1.0563380281690141E-2</v>
      </c>
      <c r="BR8" s="70" t="s">
        <v>665</v>
      </c>
      <c r="BS8" s="18" t="s">
        <v>666</v>
      </c>
      <c r="BT8" s="58" t="s">
        <v>965</v>
      </c>
      <c r="BU8" s="261" t="s">
        <v>741</v>
      </c>
      <c r="BV8" s="264">
        <f t="shared" ref="BV8" si="26">AX8</f>
        <v>1</v>
      </c>
      <c r="BW8" s="268">
        <f t="shared" ref="BW8" si="27">AY8</f>
        <v>1.4925373134328356E-2</v>
      </c>
    </row>
    <row r="9" spans="2:75" ht="188.4" customHeight="1" x14ac:dyDescent="0.25">
      <c r="B9" s="178"/>
      <c r="C9" s="240" t="s">
        <v>667</v>
      </c>
      <c r="D9" s="41" t="s">
        <v>668</v>
      </c>
      <c r="E9" s="41" t="s">
        <v>669</v>
      </c>
      <c r="F9" s="50" t="s">
        <v>659</v>
      </c>
      <c r="G9" s="41" t="s">
        <v>93</v>
      </c>
      <c r="H9" s="41" t="s">
        <v>670</v>
      </c>
      <c r="I9" s="40">
        <v>45659</v>
      </c>
      <c r="J9" s="34">
        <v>46022</v>
      </c>
      <c r="K9" s="180">
        <f>PTEP!$G$13/PTEP!$D$13</f>
        <v>1.4925373134328356E-2</v>
      </c>
      <c r="L9" s="182">
        <v>1</v>
      </c>
      <c r="M9" s="16">
        <v>1</v>
      </c>
      <c r="N9" s="55">
        <f t="shared" si="5"/>
        <v>1</v>
      </c>
      <c r="O9" s="16">
        <v>1</v>
      </c>
      <c r="P9" s="16">
        <v>1</v>
      </c>
      <c r="Q9" s="55">
        <f t="shared" si="6"/>
        <v>1</v>
      </c>
      <c r="R9" s="16">
        <v>1</v>
      </c>
      <c r="S9" s="16">
        <v>1</v>
      </c>
      <c r="T9" s="55">
        <f t="shared" si="7"/>
        <v>1</v>
      </c>
      <c r="U9" s="30">
        <v>1</v>
      </c>
      <c r="V9" s="30">
        <v>1</v>
      </c>
      <c r="W9" s="31">
        <f t="shared" si="8"/>
        <v>1</v>
      </c>
      <c r="X9" s="30">
        <v>1</v>
      </c>
      <c r="Y9" s="30">
        <v>1</v>
      </c>
      <c r="Z9" s="31">
        <f t="shared" si="9"/>
        <v>1</v>
      </c>
      <c r="AA9" s="30">
        <v>1</v>
      </c>
      <c r="AB9" s="30">
        <v>1</v>
      </c>
      <c r="AC9" s="31">
        <f t="shared" si="10"/>
        <v>1</v>
      </c>
      <c r="AD9" s="30">
        <v>1</v>
      </c>
      <c r="AE9" s="30">
        <v>1</v>
      </c>
      <c r="AF9" s="31">
        <f t="shared" si="11"/>
        <v>1</v>
      </c>
      <c r="AG9" s="30">
        <v>1</v>
      </c>
      <c r="AH9" s="30">
        <v>1</v>
      </c>
      <c r="AI9" s="31">
        <f t="shared" si="12"/>
        <v>1</v>
      </c>
      <c r="AJ9" s="30">
        <v>1</v>
      </c>
      <c r="AK9" s="30">
        <v>1</v>
      </c>
      <c r="AL9" s="31">
        <f t="shared" si="13"/>
        <v>1</v>
      </c>
      <c r="AM9" s="30">
        <v>1</v>
      </c>
      <c r="AN9" s="30">
        <v>1</v>
      </c>
      <c r="AO9" s="31">
        <f t="shared" si="14"/>
        <v>1</v>
      </c>
      <c r="AP9" s="30">
        <v>1</v>
      </c>
      <c r="AQ9" s="30">
        <v>1</v>
      </c>
      <c r="AR9" s="31">
        <f t="shared" si="15"/>
        <v>1</v>
      </c>
      <c r="AS9" s="30">
        <v>1</v>
      </c>
      <c r="AT9" s="30">
        <v>1</v>
      </c>
      <c r="AU9" s="31">
        <f t="shared" si="16"/>
        <v>1</v>
      </c>
      <c r="AV9" s="116">
        <f t="shared" si="17"/>
        <v>12</v>
      </c>
      <c r="AW9" s="117">
        <f t="shared" si="18"/>
        <v>12</v>
      </c>
      <c r="AX9" s="133">
        <f t="shared" si="2"/>
        <v>1</v>
      </c>
      <c r="AY9" s="142">
        <f t="shared" si="3"/>
        <v>1.4925373134328356E-2</v>
      </c>
      <c r="AZ9" s="17" t="s">
        <v>671</v>
      </c>
      <c r="BA9" s="18" t="s">
        <v>387</v>
      </c>
      <c r="BB9" s="58" t="s">
        <v>931</v>
      </c>
      <c r="BC9" s="261" t="s">
        <v>741</v>
      </c>
      <c r="BD9" s="259">
        <v>0.25</v>
      </c>
      <c r="BE9" s="260">
        <v>3.5211267605633804E-3</v>
      </c>
      <c r="BF9" s="17" t="s">
        <v>672</v>
      </c>
      <c r="BG9" s="60" t="s">
        <v>175</v>
      </c>
      <c r="BH9" s="58" t="s">
        <v>937</v>
      </c>
      <c r="BI9" s="261" t="s">
        <v>741</v>
      </c>
      <c r="BJ9" s="295">
        <v>0.5</v>
      </c>
      <c r="BK9" s="296">
        <v>7.0422535211267607E-3</v>
      </c>
      <c r="BL9" s="17" t="s">
        <v>673</v>
      </c>
      <c r="BM9" s="18" t="s">
        <v>674</v>
      </c>
      <c r="BN9" s="58" t="s">
        <v>942</v>
      </c>
      <c r="BO9" s="261" t="s">
        <v>741</v>
      </c>
      <c r="BP9" s="331">
        <v>0.75</v>
      </c>
      <c r="BQ9" s="330">
        <v>1.0563380281690141E-2</v>
      </c>
      <c r="BR9" s="70" t="s">
        <v>675</v>
      </c>
      <c r="BS9" s="18" t="s">
        <v>676</v>
      </c>
      <c r="BT9" s="58" t="s">
        <v>966</v>
      </c>
      <c r="BU9" s="261" t="s">
        <v>741</v>
      </c>
      <c r="BV9" s="264">
        <f t="shared" ref="BV9" si="28">AX9</f>
        <v>1</v>
      </c>
      <c r="BW9" s="268">
        <f t="shared" ref="BW9" si="29">AY9</f>
        <v>1.4925373134328356E-2</v>
      </c>
    </row>
    <row r="10" spans="2:75" ht="149.1" customHeight="1" x14ac:dyDescent="0.25">
      <c r="B10" s="178" t="s">
        <v>677</v>
      </c>
      <c r="C10" s="241" t="s">
        <v>678</v>
      </c>
      <c r="D10" s="50" t="s">
        <v>679</v>
      </c>
      <c r="E10" s="52" t="s">
        <v>680</v>
      </c>
      <c r="F10" s="70" t="s">
        <v>92</v>
      </c>
      <c r="G10" s="52" t="s">
        <v>681</v>
      </c>
      <c r="H10" s="52" t="s">
        <v>682</v>
      </c>
      <c r="I10" s="34">
        <v>45658</v>
      </c>
      <c r="J10" s="34">
        <v>46022</v>
      </c>
      <c r="K10" s="180">
        <f>PTEP!$G$13/PTEP!$D$13</f>
        <v>1.4925373134328356E-2</v>
      </c>
      <c r="L10" s="182">
        <v>0</v>
      </c>
      <c r="M10" s="16">
        <v>0</v>
      </c>
      <c r="N10" s="55" t="e">
        <f t="shared" si="5"/>
        <v>#DIV/0!</v>
      </c>
      <c r="O10" s="16">
        <v>0</v>
      </c>
      <c r="P10" s="16">
        <v>0</v>
      </c>
      <c r="Q10" s="55" t="e">
        <f t="shared" si="6"/>
        <v>#DIV/0!</v>
      </c>
      <c r="R10" s="16">
        <v>0</v>
      </c>
      <c r="S10" s="16">
        <v>0</v>
      </c>
      <c r="T10" s="55" t="e">
        <f t="shared" si="7"/>
        <v>#DIV/0!</v>
      </c>
      <c r="U10" s="30">
        <v>0</v>
      </c>
      <c r="V10" s="30">
        <v>0</v>
      </c>
      <c r="W10" s="31" t="e">
        <f t="shared" si="8"/>
        <v>#DIV/0!</v>
      </c>
      <c r="X10" s="30">
        <v>0</v>
      </c>
      <c r="Y10" s="30">
        <v>0</v>
      </c>
      <c r="Z10" s="31" t="e">
        <f t="shared" si="9"/>
        <v>#DIV/0!</v>
      </c>
      <c r="AA10" s="30">
        <v>0</v>
      </c>
      <c r="AB10" s="30">
        <v>0</v>
      </c>
      <c r="AC10" s="31" t="e">
        <f t="shared" si="10"/>
        <v>#DIV/0!</v>
      </c>
      <c r="AD10" s="30">
        <v>1</v>
      </c>
      <c r="AE10" s="248">
        <v>0.5</v>
      </c>
      <c r="AF10" s="31">
        <f t="shared" si="11"/>
        <v>0.5</v>
      </c>
      <c r="AG10" s="30">
        <v>0</v>
      </c>
      <c r="AH10" s="30">
        <v>0</v>
      </c>
      <c r="AI10" s="31" t="e">
        <f t="shared" si="12"/>
        <v>#DIV/0!</v>
      </c>
      <c r="AJ10" s="30">
        <v>0</v>
      </c>
      <c r="AK10" s="30">
        <v>0</v>
      </c>
      <c r="AL10" s="31" t="e">
        <f t="shared" si="13"/>
        <v>#DIV/0!</v>
      </c>
      <c r="AM10" s="30">
        <v>0</v>
      </c>
      <c r="AN10" s="248">
        <v>0.5</v>
      </c>
      <c r="AO10" s="31" t="e">
        <f t="shared" si="14"/>
        <v>#DIV/0!</v>
      </c>
      <c r="AP10" s="30">
        <v>0</v>
      </c>
      <c r="AQ10" s="30">
        <v>0</v>
      </c>
      <c r="AR10" s="31" t="e">
        <f t="shared" si="15"/>
        <v>#DIV/0!</v>
      </c>
      <c r="AS10" s="30">
        <v>0</v>
      </c>
      <c r="AT10" s="30">
        <v>0</v>
      </c>
      <c r="AU10" s="31" t="e">
        <f t="shared" si="16"/>
        <v>#DIV/0!</v>
      </c>
      <c r="AV10" s="116">
        <f t="shared" si="17"/>
        <v>1</v>
      </c>
      <c r="AW10" s="117">
        <f t="shared" si="18"/>
        <v>1</v>
      </c>
      <c r="AX10" s="133">
        <f t="shared" si="2"/>
        <v>1</v>
      </c>
      <c r="AY10" s="142">
        <f t="shared" si="3"/>
        <v>1.4925373134328356E-2</v>
      </c>
      <c r="AZ10" s="17" t="s">
        <v>683</v>
      </c>
      <c r="BA10" s="18" t="s">
        <v>684</v>
      </c>
      <c r="BB10" s="58" t="s">
        <v>850</v>
      </c>
      <c r="BC10" s="258" t="s">
        <v>743</v>
      </c>
      <c r="BD10" s="259">
        <v>0</v>
      </c>
      <c r="BE10" s="260">
        <v>0</v>
      </c>
      <c r="BF10" s="17" t="s">
        <v>685</v>
      </c>
      <c r="BG10" s="18" t="s">
        <v>686</v>
      </c>
      <c r="BH10" s="58" t="s">
        <v>877</v>
      </c>
      <c r="BI10" s="275" t="s">
        <v>254</v>
      </c>
      <c r="BJ10" s="295">
        <v>0</v>
      </c>
      <c r="BK10" s="296">
        <v>0</v>
      </c>
      <c r="BL10" s="17" t="s">
        <v>687</v>
      </c>
      <c r="BM10" s="94" t="s">
        <v>688</v>
      </c>
      <c r="BN10" s="277" t="s">
        <v>943</v>
      </c>
      <c r="BO10" s="273" t="s">
        <v>759</v>
      </c>
      <c r="BP10" s="331">
        <v>0.5</v>
      </c>
      <c r="BQ10" s="330">
        <v>7.0422535211267607E-3</v>
      </c>
      <c r="BR10" s="17" t="s">
        <v>689</v>
      </c>
      <c r="BS10" s="18" t="s">
        <v>690</v>
      </c>
      <c r="BT10" s="42" t="s">
        <v>967</v>
      </c>
      <c r="BU10" s="262" t="s">
        <v>782</v>
      </c>
      <c r="BV10" s="264">
        <f t="shared" ref="BV10" si="30">AX10</f>
        <v>1</v>
      </c>
      <c r="BW10" s="268">
        <f t="shared" ref="BW10" si="31">AY10</f>
        <v>1.4925373134328356E-2</v>
      </c>
    </row>
    <row r="11" spans="2:75" ht="238.5" customHeight="1" x14ac:dyDescent="0.25">
      <c r="B11" s="178"/>
      <c r="C11" s="241" t="s">
        <v>691</v>
      </c>
      <c r="D11" s="50" t="s">
        <v>692</v>
      </c>
      <c r="E11" s="39" t="s">
        <v>693</v>
      </c>
      <c r="F11" s="39" t="s">
        <v>694</v>
      </c>
      <c r="G11" s="39" t="s">
        <v>93</v>
      </c>
      <c r="H11" s="39" t="s">
        <v>695</v>
      </c>
      <c r="I11" s="40">
        <v>45659</v>
      </c>
      <c r="J11" s="40">
        <v>46022</v>
      </c>
      <c r="K11" s="180">
        <v>1.4500000000000001E-2</v>
      </c>
      <c r="L11" s="182">
        <v>1</v>
      </c>
      <c r="M11" s="16">
        <v>1</v>
      </c>
      <c r="N11" s="55">
        <f t="shared" si="5"/>
        <v>1</v>
      </c>
      <c r="O11" s="16">
        <v>1</v>
      </c>
      <c r="P11" s="16">
        <v>1</v>
      </c>
      <c r="Q11" s="55">
        <f t="shared" si="6"/>
        <v>1</v>
      </c>
      <c r="R11" s="16">
        <v>1</v>
      </c>
      <c r="S11" s="16">
        <v>1</v>
      </c>
      <c r="T11" s="55">
        <f t="shared" si="7"/>
        <v>1</v>
      </c>
      <c r="U11" s="30">
        <v>1</v>
      </c>
      <c r="V11" s="30">
        <v>1</v>
      </c>
      <c r="W11" s="31">
        <f t="shared" si="8"/>
        <v>1</v>
      </c>
      <c r="X11" s="30">
        <v>1</v>
      </c>
      <c r="Y11" s="30">
        <v>1</v>
      </c>
      <c r="Z11" s="31">
        <f t="shared" si="9"/>
        <v>1</v>
      </c>
      <c r="AA11" s="30">
        <v>1</v>
      </c>
      <c r="AB11" s="30">
        <v>1</v>
      </c>
      <c r="AC11" s="31">
        <f t="shared" si="10"/>
        <v>1</v>
      </c>
      <c r="AD11" s="30">
        <v>1</v>
      </c>
      <c r="AE11" s="30">
        <v>1</v>
      </c>
      <c r="AF11" s="31">
        <f t="shared" si="11"/>
        <v>1</v>
      </c>
      <c r="AG11" s="30">
        <v>1</v>
      </c>
      <c r="AH11" s="30">
        <v>1</v>
      </c>
      <c r="AI11" s="31">
        <f t="shared" si="12"/>
        <v>1</v>
      </c>
      <c r="AJ11" s="30">
        <v>1</v>
      </c>
      <c r="AK11" s="30">
        <v>1</v>
      </c>
      <c r="AL11" s="31">
        <f t="shared" si="13"/>
        <v>1</v>
      </c>
      <c r="AM11" s="30">
        <v>1</v>
      </c>
      <c r="AN11" s="30">
        <v>1</v>
      </c>
      <c r="AO11" s="31">
        <f t="shared" si="14"/>
        <v>1</v>
      </c>
      <c r="AP11" s="30">
        <v>1</v>
      </c>
      <c r="AQ11" s="30">
        <v>1</v>
      </c>
      <c r="AR11" s="31">
        <f t="shared" si="15"/>
        <v>1</v>
      </c>
      <c r="AS11" s="30">
        <v>1</v>
      </c>
      <c r="AT11" s="30">
        <v>1</v>
      </c>
      <c r="AU11" s="31">
        <f t="shared" si="16"/>
        <v>1</v>
      </c>
      <c r="AV11" s="116">
        <f t="shared" si="17"/>
        <v>12</v>
      </c>
      <c r="AW11" s="117">
        <f t="shared" si="18"/>
        <v>12</v>
      </c>
      <c r="AX11" s="133">
        <f t="shared" si="2"/>
        <v>1</v>
      </c>
      <c r="AY11" s="142">
        <f t="shared" si="3"/>
        <v>1.4500000000000001E-2</v>
      </c>
      <c r="AZ11" s="17" t="s">
        <v>696</v>
      </c>
      <c r="BA11" s="18" t="s">
        <v>387</v>
      </c>
      <c r="BB11" s="58" t="s">
        <v>932</v>
      </c>
      <c r="BC11" s="261" t="s">
        <v>741</v>
      </c>
      <c r="BD11" s="259">
        <v>0.25</v>
      </c>
      <c r="BE11" s="260">
        <v>3.6250000000000002E-3</v>
      </c>
      <c r="BF11" s="17" t="s">
        <v>697</v>
      </c>
      <c r="BG11" s="60" t="s">
        <v>175</v>
      </c>
      <c r="BH11" s="58" t="s">
        <v>938</v>
      </c>
      <c r="BI11" s="261" t="s">
        <v>741</v>
      </c>
      <c r="BJ11" s="295">
        <v>0.5</v>
      </c>
      <c r="BK11" s="296">
        <v>7.2500000000000004E-3</v>
      </c>
      <c r="BL11" s="17" t="s">
        <v>698</v>
      </c>
      <c r="BM11" s="18" t="s">
        <v>485</v>
      </c>
      <c r="BN11" s="58" t="s">
        <v>944</v>
      </c>
      <c r="BO11" s="261" t="s">
        <v>741</v>
      </c>
      <c r="BP11" s="331">
        <v>0.75</v>
      </c>
      <c r="BQ11" s="330">
        <v>1.0875000000000001E-2</v>
      </c>
      <c r="BR11" s="17" t="s">
        <v>699</v>
      </c>
      <c r="BS11" s="18" t="s">
        <v>700</v>
      </c>
      <c r="BT11" s="58" t="s">
        <v>968</v>
      </c>
      <c r="BU11" s="261" t="s">
        <v>741</v>
      </c>
      <c r="BV11" s="264">
        <f t="shared" ref="BV11:BV12" si="32">AX11</f>
        <v>1</v>
      </c>
      <c r="BW11" s="268">
        <f t="shared" ref="BW11:BW12" si="33">AY11</f>
        <v>1.4500000000000001E-2</v>
      </c>
    </row>
    <row r="12" spans="2:75" ht="143.25" customHeight="1" x14ac:dyDescent="0.25">
      <c r="B12" s="178" t="s">
        <v>701</v>
      </c>
      <c r="C12" s="241" t="s">
        <v>702</v>
      </c>
      <c r="D12" s="219" t="s">
        <v>703</v>
      </c>
      <c r="E12" s="53" t="s">
        <v>704</v>
      </c>
      <c r="F12" s="53" t="s">
        <v>92</v>
      </c>
      <c r="G12" s="53" t="s">
        <v>93</v>
      </c>
      <c r="H12" s="53" t="s">
        <v>705</v>
      </c>
      <c r="I12" s="221">
        <v>45754</v>
      </c>
      <c r="J12" s="38">
        <v>46022</v>
      </c>
      <c r="K12" s="180">
        <f>PTEP!$G$13/PTEP!$D$13</f>
        <v>1.4925373134328356E-2</v>
      </c>
      <c r="L12" s="182">
        <v>0</v>
      </c>
      <c r="M12" s="16">
        <v>0</v>
      </c>
      <c r="N12" s="55" t="e">
        <f t="shared" si="5"/>
        <v>#DIV/0!</v>
      </c>
      <c r="O12" s="16">
        <v>0</v>
      </c>
      <c r="P12" s="16">
        <v>0</v>
      </c>
      <c r="Q12" s="55" t="e">
        <f t="shared" si="6"/>
        <v>#DIV/0!</v>
      </c>
      <c r="R12" s="16">
        <v>0</v>
      </c>
      <c r="S12" s="16">
        <v>0</v>
      </c>
      <c r="T12" s="55" t="e">
        <f t="shared" si="7"/>
        <v>#DIV/0!</v>
      </c>
      <c r="U12" s="30">
        <v>0</v>
      </c>
      <c r="V12" s="30">
        <v>0</v>
      </c>
      <c r="W12" s="31" t="e">
        <f t="shared" si="8"/>
        <v>#DIV/0!</v>
      </c>
      <c r="X12" s="30">
        <v>0</v>
      </c>
      <c r="Y12" s="30">
        <v>0</v>
      </c>
      <c r="Z12" s="31" t="e">
        <f t="shared" si="9"/>
        <v>#DIV/0!</v>
      </c>
      <c r="AA12" s="30">
        <v>0</v>
      </c>
      <c r="AB12" s="30">
        <v>0</v>
      </c>
      <c r="AC12" s="31" t="e">
        <f t="shared" si="10"/>
        <v>#DIV/0!</v>
      </c>
      <c r="AD12" s="30">
        <v>1</v>
      </c>
      <c r="AE12" s="30">
        <v>0</v>
      </c>
      <c r="AF12" s="31">
        <f t="shared" si="11"/>
        <v>0</v>
      </c>
      <c r="AG12" s="30">
        <v>0</v>
      </c>
      <c r="AH12" s="30">
        <v>0</v>
      </c>
      <c r="AI12" s="31" t="e">
        <f t="shared" si="12"/>
        <v>#DIV/0!</v>
      </c>
      <c r="AJ12" s="30">
        <v>0</v>
      </c>
      <c r="AK12" s="30">
        <v>0</v>
      </c>
      <c r="AL12" s="31" t="e">
        <f t="shared" si="13"/>
        <v>#DIV/0!</v>
      </c>
      <c r="AM12" s="30">
        <v>0</v>
      </c>
      <c r="AN12" s="30">
        <v>1</v>
      </c>
      <c r="AO12" s="31" t="e">
        <f t="shared" si="14"/>
        <v>#DIV/0!</v>
      </c>
      <c r="AP12" s="30">
        <v>0</v>
      </c>
      <c r="AQ12" s="30">
        <v>0</v>
      </c>
      <c r="AR12" s="31" t="e">
        <f t="shared" si="15"/>
        <v>#DIV/0!</v>
      </c>
      <c r="AS12" s="30">
        <v>0</v>
      </c>
      <c r="AT12" s="30">
        <v>0</v>
      </c>
      <c r="AU12" s="31" t="e">
        <f t="shared" si="16"/>
        <v>#DIV/0!</v>
      </c>
      <c r="AV12" s="116">
        <f t="shared" si="17"/>
        <v>1</v>
      </c>
      <c r="AW12" s="117">
        <f t="shared" si="18"/>
        <v>1</v>
      </c>
      <c r="AX12" s="133">
        <f t="shared" si="2"/>
        <v>1</v>
      </c>
      <c r="AY12" s="142">
        <f t="shared" si="3"/>
        <v>1.4925373134328356E-2</v>
      </c>
      <c r="AZ12" s="17" t="s">
        <v>706</v>
      </c>
      <c r="BA12" s="18" t="s">
        <v>707</v>
      </c>
      <c r="BB12" s="58" t="s">
        <v>860</v>
      </c>
      <c r="BC12" s="258" t="s">
        <v>743</v>
      </c>
      <c r="BD12" s="259">
        <v>0</v>
      </c>
      <c r="BE12" s="260">
        <v>0</v>
      </c>
      <c r="BF12" s="17" t="s">
        <v>708</v>
      </c>
      <c r="BG12" s="18" t="s">
        <v>709</v>
      </c>
      <c r="BH12" s="58" t="s">
        <v>877</v>
      </c>
      <c r="BI12" s="275" t="s">
        <v>254</v>
      </c>
      <c r="BJ12" s="295">
        <v>0</v>
      </c>
      <c r="BK12" s="296">
        <v>0</v>
      </c>
      <c r="BL12" s="92" t="s">
        <v>710</v>
      </c>
      <c r="BM12" s="94" t="s">
        <v>711</v>
      </c>
      <c r="BN12" s="277" t="s">
        <v>945</v>
      </c>
      <c r="BO12" s="262" t="s">
        <v>745</v>
      </c>
      <c r="BP12" s="324">
        <v>0</v>
      </c>
      <c r="BQ12" s="330">
        <v>0</v>
      </c>
      <c r="BR12" s="92" t="s">
        <v>712</v>
      </c>
      <c r="BS12" s="18" t="s">
        <v>713</v>
      </c>
      <c r="BT12" s="58" t="s">
        <v>969</v>
      </c>
      <c r="BU12" s="262" t="s">
        <v>782</v>
      </c>
      <c r="BV12" s="264">
        <f t="shared" si="32"/>
        <v>1</v>
      </c>
      <c r="BW12" s="268">
        <f t="shared" si="33"/>
        <v>1.4925373134328356E-2</v>
      </c>
    </row>
    <row r="13" spans="2:75" ht="123.6" customHeight="1" x14ac:dyDescent="0.25">
      <c r="B13" s="178"/>
      <c r="C13" s="241" t="s">
        <v>714</v>
      </c>
      <c r="D13" s="53" t="s">
        <v>715</v>
      </c>
      <c r="E13" s="53" t="s">
        <v>716</v>
      </c>
      <c r="F13" s="53" t="s">
        <v>92</v>
      </c>
      <c r="G13" s="53" t="s">
        <v>93</v>
      </c>
      <c r="H13" s="53" t="s">
        <v>717</v>
      </c>
      <c r="I13" s="33">
        <v>45754</v>
      </c>
      <c r="J13" s="33">
        <v>45596</v>
      </c>
      <c r="K13" s="180">
        <f>PTEP!$G$13/PTEP!$D$13</f>
        <v>1.4925373134328356E-2</v>
      </c>
      <c r="L13" s="182">
        <v>0</v>
      </c>
      <c r="M13" s="16">
        <v>0</v>
      </c>
      <c r="N13" s="55" t="e">
        <f t="shared" si="5"/>
        <v>#DIV/0!</v>
      </c>
      <c r="O13" s="16">
        <v>0</v>
      </c>
      <c r="P13" s="16">
        <v>0</v>
      </c>
      <c r="Q13" s="55" t="e">
        <f t="shared" si="6"/>
        <v>#DIV/0!</v>
      </c>
      <c r="R13" s="16">
        <v>0</v>
      </c>
      <c r="S13" s="16">
        <v>0</v>
      </c>
      <c r="T13" s="55" t="e">
        <f t="shared" si="7"/>
        <v>#DIV/0!</v>
      </c>
      <c r="U13" s="30">
        <v>0</v>
      </c>
      <c r="V13" s="30">
        <v>0</v>
      </c>
      <c r="W13" s="31" t="e">
        <f t="shared" si="8"/>
        <v>#DIV/0!</v>
      </c>
      <c r="X13" s="30">
        <v>0</v>
      </c>
      <c r="Y13" s="30">
        <v>0</v>
      </c>
      <c r="Z13" s="31" t="e">
        <f t="shared" si="9"/>
        <v>#DIV/0!</v>
      </c>
      <c r="AA13" s="30">
        <v>0</v>
      </c>
      <c r="AB13" s="30">
        <v>0</v>
      </c>
      <c r="AC13" s="31" t="e">
        <f t="shared" si="10"/>
        <v>#DIV/0!</v>
      </c>
      <c r="AD13" s="30">
        <v>1</v>
      </c>
      <c r="AE13" s="30">
        <v>0</v>
      </c>
      <c r="AF13" s="31">
        <f t="shared" si="11"/>
        <v>0</v>
      </c>
      <c r="AG13" s="30">
        <v>0</v>
      </c>
      <c r="AH13" s="30">
        <v>0</v>
      </c>
      <c r="AI13" s="31" t="e">
        <f t="shared" si="12"/>
        <v>#DIV/0!</v>
      </c>
      <c r="AJ13" s="30">
        <v>0</v>
      </c>
      <c r="AK13" s="30">
        <v>1</v>
      </c>
      <c r="AL13" s="31" t="e">
        <f t="shared" si="13"/>
        <v>#DIV/0!</v>
      </c>
      <c r="AM13" s="30">
        <v>0</v>
      </c>
      <c r="AN13" s="30">
        <v>0</v>
      </c>
      <c r="AO13" s="31" t="e">
        <f t="shared" si="14"/>
        <v>#DIV/0!</v>
      </c>
      <c r="AP13" s="30">
        <v>0</v>
      </c>
      <c r="AQ13" s="30">
        <v>0</v>
      </c>
      <c r="AR13" s="31" t="e">
        <f t="shared" si="15"/>
        <v>#DIV/0!</v>
      </c>
      <c r="AS13" s="30">
        <v>0</v>
      </c>
      <c r="AT13" s="30">
        <v>0</v>
      </c>
      <c r="AU13" s="31" t="e">
        <f t="shared" si="16"/>
        <v>#DIV/0!</v>
      </c>
      <c r="AV13" s="116">
        <f t="shared" si="17"/>
        <v>1</v>
      </c>
      <c r="AW13" s="117">
        <f t="shared" si="18"/>
        <v>1</v>
      </c>
      <c r="AX13" s="133">
        <f t="shared" si="2"/>
        <v>1</v>
      </c>
      <c r="AY13" s="142">
        <f t="shared" si="3"/>
        <v>1.4925373134328356E-2</v>
      </c>
      <c r="AZ13" s="17" t="s">
        <v>718</v>
      </c>
      <c r="BA13" s="18" t="s">
        <v>719</v>
      </c>
      <c r="BB13" s="58" t="s">
        <v>933</v>
      </c>
      <c r="BC13" s="258" t="s">
        <v>743</v>
      </c>
      <c r="BD13" s="259">
        <v>0</v>
      </c>
      <c r="BE13" s="260">
        <v>0</v>
      </c>
      <c r="BF13" s="17" t="s">
        <v>720</v>
      </c>
      <c r="BG13" s="18" t="s">
        <v>721</v>
      </c>
      <c r="BH13" s="58" t="s">
        <v>877</v>
      </c>
      <c r="BI13" s="275" t="s">
        <v>254</v>
      </c>
      <c r="BJ13" s="295">
        <v>0</v>
      </c>
      <c r="BK13" s="296">
        <v>0</v>
      </c>
      <c r="BL13" s="92" t="s">
        <v>722</v>
      </c>
      <c r="BM13" s="18" t="s">
        <v>723</v>
      </c>
      <c r="BN13" s="58" t="s">
        <v>946</v>
      </c>
      <c r="BO13" s="261" t="s">
        <v>741</v>
      </c>
      <c r="BP13" s="295">
        <v>1</v>
      </c>
      <c r="BQ13" s="330">
        <v>1.4084507042253521E-2</v>
      </c>
      <c r="BR13" s="175" t="s">
        <v>100</v>
      </c>
      <c r="BS13" s="18" t="s">
        <v>157</v>
      </c>
      <c r="BT13" s="58" t="s">
        <v>952</v>
      </c>
      <c r="BU13" s="266" t="s">
        <v>797</v>
      </c>
      <c r="BV13" s="264">
        <f t="shared" ref="BV13:BW14" si="34">AX13</f>
        <v>1</v>
      </c>
      <c r="BW13" s="268">
        <f t="shared" si="34"/>
        <v>1.4925373134328356E-2</v>
      </c>
    </row>
    <row r="14" spans="2:75" ht="174.75" customHeight="1" thickBot="1" x14ac:dyDescent="0.3">
      <c r="B14" s="194"/>
      <c r="C14" s="242" t="s">
        <v>724</v>
      </c>
      <c r="D14" s="200" t="s">
        <v>725</v>
      </c>
      <c r="E14" s="200" t="s">
        <v>726</v>
      </c>
      <c r="F14" s="200" t="s">
        <v>92</v>
      </c>
      <c r="G14" s="200" t="s">
        <v>93</v>
      </c>
      <c r="H14" s="200" t="s">
        <v>727</v>
      </c>
      <c r="I14" s="243">
        <v>45754</v>
      </c>
      <c r="J14" s="244">
        <v>46022</v>
      </c>
      <c r="K14" s="205">
        <f>PTEP!$G$13/PTEP!$D$13</f>
        <v>1.4925373134328356E-2</v>
      </c>
      <c r="L14" s="183">
        <v>0</v>
      </c>
      <c r="M14" s="166">
        <v>0</v>
      </c>
      <c r="N14" s="184" t="e">
        <f t="shared" si="5"/>
        <v>#DIV/0!</v>
      </c>
      <c r="O14" s="166">
        <v>0</v>
      </c>
      <c r="P14" s="166">
        <v>0</v>
      </c>
      <c r="Q14" s="184" t="e">
        <f t="shared" si="6"/>
        <v>#DIV/0!</v>
      </c>
      <c r="R14" s="166">
        <v>0</v>
      </c>
      <c r="S14" s="166">
        <v>0</v>
      </c>
      <c r="T14" s="184" t="e">
        <f t="shared" si="7"/>
        <v>#DIV/0!</v>
      </c>
      <c r="U14" s="167">
        <v>0</v>
      </c>
      <c r="V14" s="167">
        <v>0</v>
      </c>
      <c r="W14" s="185" t="e">
        <f t="shared" si="8"/>
        <v>#DIV/0!</v>
      </c>
      <c r="X14" s="167">
        <v>0</v>
      </c>
      <c r="Y14" s="167">
        <v>0</v>
      </c>
      <c r="Z14" s="185" t="e">
        <f t="shared" si="9"/>
        <v>#DIV/0!</v>
      </c>
      <c r="AA14" s="167">
        <v>0</v>
      </c>
      <c r="AB14" s="167">
        <v>0</v>
      </c>
      <c r="AC14" s="185" t="e">
        <f t="shared" si="10"/>
        <v>#DIV/0!</v>
      </c>
      <c r="AD14" s="167">
        <v>5</v>
      </c>
      <c r="AE14" s="167">
        <v>0</v>
      </c>
      <c r="AF14" s="185">
        <f t="shared" si="11"/>
        <v>0</v>
      </c>
      <c r="AG14" s="167">
        <v>0</v>
      </c>
      <c r="AH14" s="167">
        <v>0</v>
      </c>
      <c r="AI14" s="185" t="e">
        <f t="shared" si="12"/>
        <v>#DIV/0!</v>
      </c>
      <c r="AJ14" s="167">
        <v>0</v>
      </c>
      <c r="AK14" s="167">
        <v>4</v>
      </c>
      <c r="AL14" s="185" t="e">
        <f t="shared" si="13"/>
        <v>#DIV/0!</v>
      </c>
      <c r="AM14" s="167">
        <v>0</v>
      </c>
      <c r="AN14" s="167">
        <v>0</v>
      </c>
      <c r="AO14" s="185" t="e">
        <f t="shared" si="14"/>
        <v>#DIV/0!</v>
      </c>
      <c r="AP14" s="167">
        <v>0</v>
      </c>
      <c r="AQ14" s="167">
        <v>0</v>
      </c>
      <c r="AR14" s="185" t="e">
        <f t="shared" si="15"/>
        <v>#DIV/0!</v>
      </c>
      <c r="AS14" s="167">
        <v>0</v>
      </c>
      <c r="AT14" s="167">
        <v>1</v>
      </c>
      <c r="AU14" s="185" t="e">
        <f t="shared" si="16"/>
        <v>#DIV/0!</v>
      </c>
      <c r="AV14" s="208">
        <f t="shared" si="17"/>
        <v>5</v>
      </c>
      <c r="AW14" s="123">
        <f t="shared" si="18"/>
        <v>5</v>
      </c>
      <c r="AX14" s="186">
        <f t="shared" si="2"/>
        <v>1</v>
      </c>
      <c r="AY14" s="246">
        <f t="shared" si="3"/>
        <v>1.4925373134328356E-2</v>
      </c>
      <c r="AZ14" s="169" t="s">
        <v>728</v>
      </c>
      <c r="BA14" s="170" t="s">
        <v>719</v>
      </c>
      <c r="BB14" s="58" t="s">
        <v>934</v>
      </c>
      <c r="BC14" s="258" t="s">
        <v>743</v>
      </c>
      <c r="BD14" s="259">
        <v>0</v>
      </c>
      <c r="BE14" s="260">
        <v>0</v>
      </c>
      <c r="BF14" s="169" t="s">
        <v>729</v>
      </c>
      <c r="BG14" s="170" t="s">
        <v>730</v>
      </c>
      <c r="BH14" s="58" t="s">
        <v>877</v>
      </c>
      <c r="BI14" s="275" t="s">
        <v>254</v>
      </c>
      <c r="BJ14" s="295">
        <v>0</v>
      </c>
      <c r="BK14" s="296">
        <v>0</v>
      </c>
      <c r="BL14" s="169" t="s">
        <v>731</v>
      </c>
      <c r="BM14" s="247" t="s">
        <v>732</v>
      </c>
      <c r="BN14" s="277" t="s">
        <v>947</v>
      </c>
      <c r="BO14" s="273" t="s">
        <v>759</v>
      </c>
      <c r="BP14" s="331">
        <v>0.8</v>
      </c>
      <c r="BQ14" s="330">
        <v>1.1267605633802818E-2</v>
      </c>
      <c r="BR14" s="169" t="s">
        <v>733</v>
      </c>
      <c r="BS14" s="18" t="s">
        <v>734</v>
      </c>
      <c r="BT14" s="58" t="s">
        <v>972</v>
      </c>
      <c r="BU14" s="262" t="s">
        <v>782</v>
      </c>
      <c r="BV14" s="264">
        <f t="shared" si="34"/>
        <v>1</v>
      </c>
      <c r="BW14" s="268">
        <f t="shared" si="34"/>
        <v>1.4925373134328356E-2</v>
      </c>
    </row>
    <row r="15" spans="2:75" ht="18" customHeight="1" x14ac:dyDescent="0.25">
      <c r="L15" s="143"/>
      <c r="M15" s="143"/>
      <c r="N15" s="1"/>
      <c r="O15" s="143"/>
      <c r="P15" s="143"/>
      <c r="Q15" s="1"/>
      <c r="R15" s="143"/>
      <c r="S15" s="143"/>
      <c r="T15" s="1"/>
      <c r="U15" s="143"/>
      <c r="V15" s="143"/>
      <c r="W15" s="1"/>
      <c r="X15" s="143"/>
      <c r="Y15" s="143"/>
      <c r="Z15" s="1"/>
      <c r="AA15" s="143"/>
      <c r="AB15" s="143"/>
      <c r="AC15" s="1"/>
      <c r="AD15" s="143"/>
      <c r="AE15" s="143"/>
      <c r="AF15" s="1"/>
      <c r="AG15" s="143"/>
      <c r="AH15" s="143"/>
      <c r="AI15" s="1"/>
      <c r="AJ15" s="143"/>
      <c r="AK15" s="143"/>
      <c r="AL15" s="1"/>
      <c r="AM15" s="143"/>
      <c r="AN15" s="143"/>
      <c r="AO15" s="1"/>
      <c r="AP15" s="143"/>
      <c r="AQ15" s="143"/>
      <c r="AR15" s="1"/>
      <c r="AS15" s="143"/>
      <c r="AT15" s="143"/>
      <c r="AY15" s="144"/>
    </row>
  </sheetData>
  <autoFilter ref="B4:BM14" xr:uid="{00000000-0001-0000-0500-000000000000}"/>
  <mergeCells count="40">
    <mergeCell ref="BN2:BQ2"/>
    <mergeCell ref="BN3:BN4"/>
    <mergeCell ref="BO3:BO4"/>
    <mergeCell ref="BP3:BQ3"/>
    <mergeCell ref="BT2:BW2"/>
    <mergeCell ref="BT3:BT4"/>
    <mergeCell ref="BU3:BU4"/>
    <mergeCell ref="BV3:BW3"/>
    <mergeCell ref="BR3:BS3"/>
    <mergeCell ref="BR2:BS2"/>
    <mergeCell ref="BC3:BC4"/>
    <mergeCell ref="BD3:BE3"/>
    <mergeCell ref="AA2:AC3"/>
    <mergeCell ref="AD2:AF3"/>
    <mergeCell ref="AG2:AI3"/>
    <mergeCell ref="AJ2:AL3"/>
    <mergeCell ref="AM2:AO3"/>
    <mergeCell ref="B3:G3"/>
    <mergeCell ref="C1:G1"/>
    <mergeCell ref="R2:T3"/>
    <mergeCell ref="U2:W3"/>
    <mergeCell ref="X2:Z3"/>
    <mergeCell ref="L2:N3"/>
    <mergeCell ref="O2:Q3"/>
    <mergeCell ref="BF2:BG2"/>
    <mergeCell ref="BL2:BM2"/>
    <mergeCell ref="AP2:AR3"/>
    <mergeCell ref="AS2:AU3"/>
    <mergeCell ref="AV2:AW3"/>
    <mergeCell ref="AX2:AY2"/>
    <mergeCell ref="AZ3:BA3"/>
    <mergeCell ref="BF3:BG3"/>
    <mergeCell ref="BL3:BM3"/>
    <mergeCell ref="AZ2:BA2"/>
    <mergeCell ref="BH2:BK2"/>
    <mergeCell ref="BH3:BH4"/>
    <mergeCell ref="BI3:BI4"/>
    <mergeCell ref="BJ3:BK3"/>
    <mergeCell ref="BB2:BE2"/>
    <mergeCell ref="BB3:BB4"/>
  </mergeCells>
  <conditionalFormatting sqref="L5:M14">
    <cfRule type="cellIs" dxfId="24" priority="183" operator="between">
      <formula>1</formula>
      <formula>5</formula>
    </cfRule>
  </conditionalFormatting>
  <conditionalFormatting sqref="M5:M14">
    <cfRule type="cellIs" dxfId="23" priority="182" operator="between">
      <formula>1</formula>
      <formula>5</formula>
    </cfRule>
  </conditionalFormatting>
  <conditionalFormatting sqref="O5:P14">
    <cfRule type="cellIs" dxfId="22" priority="17" operator="between">
      <formula>1</formula>
      <formula>5</formula>
    </cfRule>
  </conditionalFormatting>
  <conditionalFormatting sqref="P5:P14">
    <cfRule type="cellIs" dxfId="21" priority="16" operator="between">
      <formula>1</formula>
      <formula>5</formula>
    </cfRule>
  </conditionalFormatting>
  <conditionalFormatting sqref="R5:S14">
    <cfRule type="cellIs" dxfId="20" priority="15" operator="between">
      <formula>1</formula>
      <formula>5</formula>
    </cfRule>
  </conditionalFormatting>
  <conditionalFormatting sqref="S5:S14">
    <cfRule type="cellIs" dxfId="19" priority="14" operator="between">
      <formula>1</formula>
      <formula>5</formula>
    </cfRule>
  </conditionalFormatting>
  <conditionalFormatting sqref="U5:V14">
    <cfRule type="cellIs" dxfId="18" priority="13" operator="between">
      <formula>1</formula>
      <formula>5</formula>
    </cfRule>
  </conditionalFormatting>
  <conditionalFormatting sqref="V5:V14">
    <cfRule type="cellIs" dxfId="17" priority="12" operator="between">
      <formula>1</formula>
      <formula>5</formula>
    </cfRule>
  </conditionalFormatting>
  <conditionalFormatting sqref="X5:Y14">
    <cfRule type="cellIs" dxfId="16" priority="11" operator="between">
      <formula>1</formula>
      <formula>5</formula>
    </cfRule>
  </conditionalFormatting>
  <conditionalFormatting sqref="Y5:Y14">
    <cfRule type="cellIs" dxfId="15" priority="10" operator="between">
      <formula>1</formula>
      <formula>5</formula>
    </cfRule>
  </conditionalFormatting>
  <conditionalFormatting sqref="AA5:AB14">
    <cfRule type="cellIs" dxfId="14" priority="9" operator="between">
      <formula>1</formula>
      <formula>5</formula>
    </cfRule>
  </conditionalFormatting>
  <conditionalFormatting sqref="AB5:AB14">
    <cfRule type="cellIs" dxfId="13" priority="8" operator="between">
      <formula>1</formula>
      <formula>5</formula>
    </cfRule>
  </conditionalFormatting>
  <conditionalFormatting sqref="AD5:AE9 AD11:AE14">
    <cfRule type="cellIs" dxfId="12" priority="7" operator="between">
      <formula>1</formula>
      <formula>5</formula>
    </cfRule>
  </conditionalFormatting>
  <conditionalFormatting sqref="AD10:AE10">
    <cfRule type="cellIs" dxfId="11" priority="1" operator="between">
      <formula>1</formula>
      <formula>5</formula>
    </cfRule>
  </conditionalFormatting>
  <conditionalFormatting sqref="AE5:AE9 AE11:AE14">
    <cfRule type="cellIs" dxfId="10" priority="6" operator="between">
      <formula>1</formula>
      <formula>5</formula>
    </cfRule>
  </conditionalFormatting>
  <conditionalFormatting sqref="AG5:AH14">
    <cfRule type="cellIs" dxfId="9" priority="5" operator="between">
      <formula>1</formula>
      <formula>5</formula>
    </cfRule>
  </conditionalFormatting>
  <conditionalFormatting sqref="AH5:AH14">
    <cfRule type="cellIs" dxfId="8" priority="4" operator="between">
      <formula>1</formula>
      <formula>5</formula>
    </cfRule>
  </conditionalFormatting>
  <conditionalFormatting sqref="AJ5:AK14">
    <cfRule type="cellIs" dxfId="7" priority="3" operator="between">
      <formula>1</formula>
      <formula>5</formula>
    </cfRule>
  </conditionalFormatting>
  <conditionalFormatting sqref="AK5:AK14">
    <cfRule type="cellIs" dxfId="6" priority="2" operator="between">
      <formula>1</formula>
      <formula>5</formula>
    </cfRule>
  </conditionalFormatting>
  <conditionalFormatting sqref="AM5:AN14">
    <cfRule type="cellIs" dxfId="5" priority="27" operator="between">
      <formula>1</formula>
      <formula>5</formula>
    </cfRule>
  </conditionalFormatting>
  <conditionalFormatting sqref="AN5:AN14">
    <cfRule type="cellIs" dxfId="4" priority="26" operator="between">
      <formula>1</formula>
      <formula>5</formula>
    </cfRule>
  </conditionalFormatting>
  <conditionalFormatting sqref="AP5:AQ14">
    <cfRule type="cellIs" dxfId="3" priority="24" operator="between">
      <formula>1</formula>
      <formula>5</formula>
    </cfRule>
  </conditionalFormatting>
  <conditionalFormatting sqref="AQ5:AQ14">
    <cfRule type="cellIs" dxfId="2" priority="23" operator="between">
      <formula>1</formula>
      <formula>5</formula>
    </cfRule>
  </conditionalFormatting>
  <conditionalFormatting sqref="AS5:AT14">
    <cfRule type="cellIs" dxfId="1" priority="21" operator="between">
      <formula>1</formula>
      <formula>5</formula>
    </cfRule>
  </conditionalFormatting>
  <conditionalFormatting sqref="AT5:AT14">
    <cfRule type="cellIs" dxfId="0" priority="20"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cc13de222f6b475de8ebf508320ba4c5">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83557daa1f5f7803d9884a5f581fc8f"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EF396FC0-E419-4452-917A-A17FC05B6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PTEP</vt:lpstr>
      <vt:lpstr>Instrucciones</vt:lpstr>
      <vt:lpstr>1. ADMINISTRACIÓN DE RIESGOS</vt:lpstr>
      <vt:lpstr>2. REDES Y ARTICULACIÓN</vt:lpstr>
      <vt:lpstr>3. MODELO DE ESTADO ABIERTO</vt:lpstr>
      <vt:lpstr>4. INICIATIVAS ADICIONALES</vt:lpstr>
      <vt:lpstr>'1. ADMINISTRACIÓN DE RIESGOS'!Área_de_impresión</vt:lpstr>
      <vt:lpstr>'3. MODELO DE ESTADO ABIERTO'!Área_de_impresión</vt:lpstr>
      <vt:lpstr>'4. INICIATIVAS ADICIONALES'!Área_de_impresión</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Andrea del Pilar Alejo Ruiz</cp:lastModifiedBy>
  <cp:revision/>
  <dcterms:created xsi:type="dcterms:W3CDTF">2023-09-18T18:26:15Z</dcterms:created>
  <dcterms:modified xsi:type="dcterms:W3CDTF">2026-01-27T15:48:33Z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