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5.xml" ContentType="application/vnd.openxmlformats-officedocument.drawing+xml"/>
  <Override PartName="/xl/comments4.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codeName="ThisWorkbook"/>
  <mc:AlternateContent xmlns:mc="http://schemas.openxmlformats.org/markup-compatibility/2006">
    <mc:Choice Requires="x15">
      <x15ac:absPath xmlns:x15ac="http://schemas.microsoft.com/office/spreadsheetml/2010/11/ac" url="https://scjgovcol.sharepoint.com/sites/DireccionTIC/Documentos compartidos/GobiernoTI/MIPG/Riesgos/Seguridad Información/2026/Informes/I Cuatrimestre/Matriz Riegos Seguridad Información/"/>
    </mc:Choice>
  </mc:AlternateContent>
  <xr:revisionPtr revIDLastSave="1966" documentId="13_ncr:1_{A5563D9C-06BB-424C-823D-882C640ACA6F}" xr6:coauthVersionLast="47" xr6:coauthVersionMax="47" xr10:uidLastSave="{67E50A6B-F610-46C5-85FF-8AC00D39094A}"/>
  <bookViews>
    <workbookView xWindow="-120" yWindow="-120" windowWidth="29040" windowHeight="15840" firstSheet="3" activeTab="6" xr2:uid="{00000000-000D-0000-FFFF-FFFF00000000}"/>
  </bookViews>
  <sheets>
    <sheet name="SDSCJ" sheetId="10" r:id="rId1"/>
    <sheet name="HOJA RESUMEN" sheetId="8" r:id="rId2"/>
    <sheet name="LISTADO DE ACTIVOS - ICC" sheetId="13" r:id="rId3"/>
    <sheet name="RIESGO INHERENTE" sheetId="3" r:id="rId4"/>
    <sheet name="TRATAMIENTO DE RIESGO" sheetId="5" r:id="rId5"/>
    <sheet name="VALORACIÓN CON CONTROLES" sheetId="6" r:id="rId6"/>
    <sheet name="TRATAMIENTO DE RIESGO RESIDUAL" sheetId="9" r:id="rId7"/>
    <sheet name="TABLAS DE INFORMACIÓN" sheetId="1" state="hidden" r:id="rId8"/>
  </sheets>
  <externalReferences>
    <externalReference r:id="rId9"/>
    <externalReference r:id="rId10"/>
    <externalReference r:id="rId11"/>
  </externalReferences>
  <definedNames>
    <definedName name="_xlnm._FilterDatabase" localSheetId="2" hidden="1">'LISTADO DE ACTIVOS - ICC'!$C$1:$C$289</definedName>
    <definedName name="_xlnm._FilterDatabase" localSheetId="3" hidden="1">'RIESGO INHERENTE'!$B$1:$B$120</definedName>
    <definedName name="_xlnm._FilterDatabase" localSheetId="4" hidden="1">'TRATAMIENTO DE RIESGO'!$A$5:$V$60</definedName>
    <definedName name="analogo">[1]Valores!$A$11:$A$13</definedName>
    <definedName name="_xlnm.Print_Area" localSheetId="1">'HOJA RESUMEN'!$A$1:$O$54</definedName>
    <definedName name="_xlnm.Print_Area" localSheetId="2">'LISTADO DE ACTIVOS - ICC'!$A$1:$AJ$290</definedName>
    <definedName name="_xlnm.Print_Area" localSheetId="3">'RIESGO INHERENTE'!$A$1:$M$38</definedName>
    <definedName name="_xlnm.Print_Area" localSheetId="0">SDSCJ!$A$1:$E$17</definedName>
    <definedName name="_xlnm.Print_Area" localSheetId="4">'TRATAMIENTO DE RIESGO'!$A$1:$V$55</definedName>
    <definedName name="_xlnm.Print_Area" localSheetId="6">'TRATAMIENTO DE RIESGO RESIDUAL'!$A$1:$G$39</definedName>
    <definedName name="_xlnm.Print_Area" localSheetId="5">'VALORACIÓN CON CONTROLES'!$A$1:$H$40</definedName>
    <definedName name="Clasificación">[1]Valores!$G$1:$G$3</definedName>
    <definedName name="electronico">[1]Valores!$B$11:$B$16</definedName>
    <definedName name="NA">[1]Valores!$C$11</definedName>
    <definedName name="PROCESOS">[2]Hoja2!$A$2:$A$5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4" i="8" l="1"/>
  <c r="N53" i="8"/>
  <c r="N52" i="8"/>
  <c r="N50" i="8"/>
  <c r="N51" i="8"/>
  <c r="N46" i="8"/>
  <c r="N47" i="8"/>
  <c r="N48" i="8"/>
  <c r="N49" i="8"/>
  <c r="N45" i="8"/>
  <c r="N44" i="8"/>
  <c r="N43" i="8"/>
  <c r="N42" i="8"/>
  <c r="N41" i="8"/>
  <c r="N40" i="8"/>
  <c r="N39" i="8"/>
  <c r="N35" i="8"/>
  <c r="N36" i="8"/>
  <c r="N37" i="8"/>
  <c r="N38" i="8"/>
  <c r="N34" i="8"/>
  <c r="N33" i="8"/>
  <c r="N32" i="8"/>
  <c r="N31" i="8"/>
  <c r="N30" i="8"/>
  <c r="N29" i="8"/>
  <c r="N28" i="8"/>
  <c r="N27" i="8"/>
  <c r="N26" i="8"/>
  <c r="N23" i="8"/>
  <c r="N24" i="8"/>
  <c r="N25" i="8"/>
  <c r="N22" i="8"/>
  <c r="N21" i="8"/>
  <c r="N19" i="8"/>
  <c r="N20" i="8"/>
  <c r="N18" i="8"/>
  <c r="N17" i="8"/>
  <c r="N16" i="8"/>
  <c r="N15" i="8"/>
  <c r="N14" i="8"/>
  <c r="N13" i="8"/>
  <c r="N11" i="8"/>
  <c r="N10" i="8"/>
  <c r="H28" i="8"/>
  <c r="E28" i="8"/>
  <c r="E29" i="8"/>
  <c r="D28" i="8"/>
  <c r="D29" i="8"/>
  <c r="C28" i="8"/>
  <c r="C29" i="8"/>
  <c r="F30" i="5"/>
  <c r="F29" i="5"/>
  <c r="F28" i="5"/>
  <c r="H25" i="8"/>
  <c r="C38" i="8"/>
  <c r="AJ75" i="13"/>
  <c r="AJ76" i="13"/>
  <c r="AJ77" i="13"/>
  <c r="AJ78" i="13"/>
  <c r="AJ79" i="13"/>
  <c r="AJ80" i="13"/>
  <c r="AJ81" i="13"/>
  <c r="AJ82" i="13"/>
  <c r="AJ83" i="13"/>
  <c r="AJ84" i="13"/>
  <c r="AJ85" i="13"/>
  <c r="AJ86" i="13"/>
  <c r="AJ87" i="13"/>
  <c r="AJ88" i="13"/>
  <c r="AJ89" i="13"/>
  <c r="AJ90" i="13"/>
  <c r="AJ91" i="13"/>
  <c r="AJ92" i="13"/>
  <c r="AJ93" i="13"/>
  <c r="AJ94" i="13"/>
  <c r="AJ95" i="13"/>
  <c r="AJ96" i="13"/>
  <c r="AJ97" i="13"/>
  <c r="AJ98" i="13"/>
  <c r="AJ99" i="13"/>
  <c r="AJ100" i="13"/>
  <c r="AJ101" i="13"/>
  <c r="AJ102" i="13"/>
  <c r="AJ103" i="13"/>
  <c r="AJ104" i="13"/>
  <c r="AJ105" i="13"/>
  <c r="AJ106" i="13"/>
  <c r="AJ107" i="13"/>
  <c r="AJ108" i="13"/>
  <c r="AJ109" i="13"/>
  <c r="AJ110" i="13"/>
  <c r="AJ111" i="13"/>
  <c r="AJ112" i="13"/>
  <c r="AJ113" i="13"/>
  <c r="AJ114" i="13"/>
  <c r="AJ115" i="13"/>
  <c r="AJ116" i="13"/>
  <c r="AJ117" i="13"/>
  <c r="AJ118" i="13"/>
  <c r="AJ119" i="13"/>
  <c r="AJ120" i="13"/>
  <c r="AJ121" i="13"/>
  <c r="AJ122" i="13"/>
  <c r="AJ123" i="13"/>
  <c r="AJ124" i="13"/>
  <c r="AJ125" i="13"/>
  <c r="AJ126" i="13"/>
  <c r="AJ127" i="13"/>
  <c r="AJ128" i="13"/>
  <c r="AJ129" i="13"/>
  <c r="AJ130" i="13"/>
  <c r="AJ131" i="13"/>
  <c r="AJ132" i="13"/>
  <c r="AJ133" i="13"/>
  <c r="AJ134" i="13"/>
  <c r="AJ135" i="13"/>
  <c r="AJ136" i="13"/>
  <c r="AJ137" i="13"/>
  <c r="AJ138" i="13"/>
  <c r="AJ139" i="13"/>
  <c r="AJ140" i="13"/>
  <c r="AJ141" i="13"/>
  <c r="AJ142" i="13"/>
  <c r="AJ143" i="13"/>
  <c r="AJ144" i="13"/>
  <c r="AJ145" i="13"/>
  <c r="AJ146" i="13"/>
  <c r="AJ147" i="13"/>
  <c r="AJ148" i="13"/>
  <c r="AJ149" i="13"/>
  <c r="AJ150" i="13"/>
  <c r="AJ151" i="13"/>
  <c r="AJ152" i="13"/>
  <c r="AJ153" i="13"/>
  <c r="AJ154" i="13"/>
  <c r="AJ155" i="13"/>
  <c r="AJ156" i="13"/>
  <c r="AJ157" i="13"/>
  <c r="AJ158" i="13"/>
  <c r="AJ159" i="13"/>
  <c r="AJ160" i="13"/>
  <c r="AJ161" i="13"/>
  <c r="AJ162" i="13"/>
  <c r="AJ163" i="13"/>
  <c r="AJ164" i="13"/>
  <c r="AJ165" i="13"/>
  <c r="AJ166" i="13"/>
  <c r="AJ167" i="13"/>
  <c r="AJ168" i="13"/>
  <c r="AJ169" i="13"/>
  <c r="AJ170" i="13"/>
  <c r="AJ171" i="13"/>
  <c r="AJ172" i="13"/>
  <c r="AJ173" i="13"/>
  <c r="AJ174" i="13"/>
  <c r="AJ175" i="13"/>
  <c r="AJ176" i="13"/>
  <c r="AJ177" i="13"/>
  <c r="AJ178" i="13"/>
  <c r="AJ179" i="13"/>
  <c r="AJ180" i="13"/>
  <c r="AJ181" i="13"/>
  <c r="AJ182" i="13"/>
  <c r="AJ183" i="13"/>
  <c r="AJ184" i="13"/>
  <c r="AJ185" i="13"/>
  <c r="AJ186" i="13"/>
  <c r="AJ187" i="13"/>
  <c r="AJ188" i="13"/>
  <c r="AJ189" i="13"/>
  <c r="AJ190" i="13"/>
  <c r="AJ191" i="13"/>
  <c r="AJ192" i="13"/>
  <c r="AJ193" i="13"/>
  <c r="AJ194" i="13"/>
  <c r="AJ195" i="13"/>
  <c r="AJ196" i="13"/>
  <c r="AJ197" i="13"/>
  <c r="AJ198" i="13"/>
  <c r="AJ199" i="13"/>
  <c r="AJ200" i="13"/>
  <c r="AJ201" i="13"/>
  <c r="AJ202" i="13"/>
  <c r="AJ203" i="13"/>
  <c r="AJ204" i="13"/>
  <c r="AJ205" i="13"/>
  <c r="AJ206" i="13"/>
  <c r="AJ207" i="13"/>
  <c r="AJ208" i="13"/>
  <c r="AJ209" i="13"/>
  <c r="AJ210" i="13"/>
  <c r="AJ211" i="13"/>
  <c r="AJ212" i="13"/>
  <c r="AJ213" i="13"/>
  <c r="AJ214" i="13"/>
  <c r="AJ215" i="13"/>
  <c r="AJ216" i="13"/>
  <c r="AJ217" i="13"/>
  <c r="AJ218" i="13"/>
  <c r="AJ219" i="13"/>
  <c r="AJ220" i="13"/>
  <c r="AJ221" i="13"/>
  <c r="AJ222" i="13"/>
  <c r="AJ223" i="13"/>
  <c r="AJ224" i="13"/>
  <c r="AJ225" i="13"/>
  <c r="AJ226" i="13"/>
  <c r="AJ227" i="13"/>
  <c r="AJ228" i="13"/>
  <c r="AJ229" i="13"/>
  <c r="AJ230" i="13"/>
  <c r="AJ231" i="13"/>
  <c r="AJ232" i="13"/>
  <c r="AJ233" i="13"/>
  <c r="AJ234" i="13"/>
  <c r="AJ235" i="13"/>
  <c r="AJ236" i="13"/>
  <c r="AJ237" i="13"/>
  <c r="AJ238" i="13"/>
  <c r="AJ239" i="13"/>
  <c r="AJ240" i="13"/>
  <c r="AJ241" i="13"/>
  <c r="AJ242" i="13"/>
  <c r="AJ243" i="13"/>
  <c r="AJ244" i="13"/>
  <c r="AJ245" i="13"/>
  <c r="AJ246" i="13"/>
  <c r="AJ247" i="13"/>
  <c r="AJ248" i="13"/>
  <c r="AJ249" i="13"/>
  <c r="AJ250" i="13"/>
  <c r="AJ251" i="13"/>
  <c r="AJ252" i="13"/>
  <c r="AJ253" i="13"/>
  <c r="AJ254" i="13"/>
  <c r="AJ255" i="13"/>
  <c r="AJ256" i="13"/>
  <c r="AJ257" i="13"/>
  <c r="AJ258" i="13"/>
  <c r="AJ259" i="13"/>
  <c r="AJ260" i="13"/>
  <c r="AJ261" i="13"/>
  <c r="AJ262" i="13"/>
  <c r="AJ263" i="13"/>
  <c r="AJ264" i="13"/>
  <c r="AJ265" i="13"/>
  <c r="AJ266" i="13"/>
  <c r="AJ267" i="13"/>
  <c r="AJ268" i="13"/>
  <c r="AJ269" i="13"/>
  <c r="AJ270" i="13"/>
  <c r="AJ271" i="13"/>
  <c r="AJ272" i="13"/>
  <c r="AJ273" i="13"/>
  <c r="AJ274" i="13"/>
  <c r="AJ275" i="13"/>
  <c r="AJ276" i="13"/>
  <c r="AJ277" i="13"/>
  <c r="AJ278" i="13"/>
  <c r="AJ279" i="13"/>
  <c r="AJ280" i="13"/>
  <c r="AJ281" i="13"/>
  <c r="AJ282" i="13"/>
  <c r="AJ283" i="13"/>
  <c r="AJ284" i="13"/>
  <c r="AJ285" i="13"/>
  <c r="AJ286" i="13"/>
  <c r="AJ287" i="13"/>
  <c r="AJ288" i="13"/>
  <c r="AJ289" i="13"/>
  <c r="AC289" i="13"/>
  <c r="AB289" i="13"/>
  <c r="Z289" i="13"/>
  <c r="Y289" i="13"/>
  <c r="W289" i="13"/>
  <c r="AC278" i="13"/>
  <c r="AB278" i="13"/>
  <c r="Z278" i="13"/>
  <c r="Y278" i="13"/>
  <c r="W278" i="13"/>
  <c r="AC277" i="13"/>
  <c r="AB277" i="13"/>
  <c r="Z277" i="13"/>
  <c r="Y277" i="13"/>
  <c r="W277" i="13"/>
  <c r="AC276" i="13"/>
  <c r="AB276" i="13"/>
  <c r="Z276" i="13"/>
  <c r="Y276" i="13"/>
  <c r="W276" i="13"/>
  <c r="AC275" i="13"/>
  <c r="AB275" i="13"/>
  <c r="Z275" i="13"/>
  <c r="Y275" i="13"/>
  <c r="W275" i="13"/>
  <c r="AC274" i="13"/>
  <c r="AB274" i="13"/>
  <c r="Z274" i="13"/>
  <c r="Y274" i="13"/>
  <c r="W274" i="13"/>
  <c r="AC273" i="13"/>
  <c r="AB273" i="13"/>
  <c r="Z273" i="13"/>
  <c r="Y273" i="13"/>
  <c r="W273" i="13"/>
  <c r="AC272" i="13"/>
  <c r="AB272" i="13"/>
  <c r="Z272" i="13"/>
  <c r="Y272" i="13"/>
  <c r="W272" i="13"/>
  <c r="AC271" i="13"/>
  <c r="AB271" i="13"/>
  <c r="Z271" i="13"/>
  <c r="Y271" i="13"/>
  <c r="W271" i="13"/>
  <c r="AC270" i="13"/>
  <c r="AB270" i="13"/>
  <c r="Z270" i="13"/>
  <c r="Y270" i="13"/>
  <c r="W270" i="13"/>
  <c r="AC269" i="13"/>
  <c r="AB269" i="13"/>
  <c r="Z269" i="13"/>
  <c r="Y269" i="13"/>
  <c r="W269" i="13"/>
  <c r="AC268" i="13"/>
  <c r="AB268" i="13"/>
  <c r="Z268" i="13"/>
  <c r="Y268" i="13"/>
  <c r="W268" i="13"/>
  <c r="AC267" i="13"/>
  <c r="AB267" i="13"/>
  <c r="Z267" i="13"/>
  <c r="Y267" i="13"/>
  <c r="W267" i="13"/>
  <c r="AC266" i="13"/>
  <c r="AB266" i="13"/>
  <c r="Z266" i="13"/>
  <c r="Y266" i="13"/>
  <c r="W266" i="13"/>
  <c r="AC265" i="13"/>
  <c r="AB265" i="13"/>
  <c r="Z265" i="13"/>
  <c r="Y265" i="13"/>
  <c r="W265" i="13"/>
  <c r="AC264" i="13"/>
  <c r="AB264" i="13"/>
  <c r="Z264" i="13"/>
  <c r="Y264" i="13"/>
  <c r="W264" i="13"/>
  <c r="AC263" i="13"/>
  <c r="AB263" i="13"/>
  <c r="Z263" i="13"/>
  <c r="Y263" i="13"/>
  <c r="W263" i="13"/>
  <c r="AC262" i="13"/>
  <c r="AB262" i="13"/>
  <c r="Z262" i="13"/>
  <c r="Y262" i="13"/>
  <c r="W262" i="13"/>
  <c r="AC260" i="13"/>
  <c r="AB260" i="13"/>
  <c r="Z260" i="13"/>
  <c r="Y260" i="13"/>
  <c r="W260" i="13"/>
  <c r="AC259" i="13"/>
  <c r="AB259" i="13"/>
  <c r="Z259" i="13"/>
  <c r="Y259" i="13"/>
  <c r="W259" i="13"/>
  <c r="AC257" i="13"/>
  <c r="Z257" i="13"/>
  <c r="Y257" i="13"/>
  <c r="W257" i="13"/>
  <c r="AC249" i="13"/>
  <c r="AB249" i="13"/>
  <c r="Z249" i="13"/>
  <c r="Y249" i="13"/>
  <c r="W249" i="13"/>
  <c r="W248" i="13"/>
  <c r="AC247" i="13"/>
  <c r="AB247" i="13"/>
  <c r="Z247" i="13"/>
  <c r="Y247" i="13"/>
  <c r="W247" i="13"/>
  <c r="AC246" i="13"/>
  <c r="AB246" i="13"/>
  <c r="Z246" i="13"/>
  <c r="Y246" i="13"/>
  <c r="W246" i="13"/>
  <c r="W245" i="13"/>
  <c r="AC244" i="13"/>
  <c r="AB244" i="13"/>
  <c r="Z244" i="13"/>
  <c r="Y244" i="13"/>
  <c r="W244" i="13"/>
  <c r="AC243" i="13"/>
  <c r="AB243" i="13"/>
  <c r="Z243" i="13"/>
  <c r="Y243" i="13"/>
  <c r="W243" i="13"/>
  <c r="AC242" i="13"/>
  <c r="Z242" i="13"/>
  <c r="Y242" i="13"/>
  <c r="W242" i="13"/>
  <c r="AC235" i="13"/>
  <c r="AB235" i="13"/>
  <c r="Z235" i="13"/>
  <c r="Y235" i="13"/>
  <c r="AC234" i="13"/>
  <c r="AB234" i="13"/>
  <c r="Z234" i="13"/>
  <c r="Y234" i="13"/>
  <c r="AC233" i="13"/>
  <c r="AB233" i="13"/>
  <c r="Z233" i="13"/>
  <c r="Y233" i="13"/>
  <c r="AC227" i="13"/>
  <c r="AB227" i="13"/>
  <c r="Z227" i="13"/>
  <c r="Y227" i="13"/>
  <c r="W227" i="13"/>
  <c r="AC226" i="13"/>
  <c r="AB226" i="13"/>
  <c r="Z226" i="13"/>
  <c r="Y226" i="13"/>
  <c r="W226" i="13"/>
  <c r="AC225" i="13"/>
  <c r="AB225" i="13"/>
  <c r="Z225" i="13"/>
  <c r="Y225" i="13"/>
  <c r="W225" i="13"/>
  <c r="AC224" i="13"/>
  <c r="AB224" i="13"/>
  <c r="Z224" i="13"/>
  <c r="Y224" i="13"/>
  <c r="W224" i="13"/>
  <c r="AC223" i="13"/>
  <c r="AB223" i="13"/>
  <c r="Z223" i="13"/>
  <c r="Y223" i="13"/>
  <c r="W223" i="13"/>
  <c r="AC222" i="13"/>
  <c r="AB222" i="13"/>
  <c r="Z222" i="13"/>
  <c r="Y222" i="13"/>
  <c r="W222" i="13"/>
  <c r="AC221" i="13"/>
  <c r="AB221" i="13"/>
  <c r="Z221" i="13"/>
  <c r="Y221" i="13"/>
  <c r="W221" i="13"/>
  <c r="AC220" i="13"/>
  <c r="AB220" i="13"/>
  <c r="Z220" i="13"/>
  <c r="Y220" i="13"/>
  <c r="W220" i="13"/>
  <c r="AC219" i="13"/>
  <c r="AB219" i="13"/>
  <c r="Z219" i="13"/>
  <c r="Y219" i="13"/>
  <c r="W219" i="13"/>
  <c r="AC218" i="13"/>
  <c r="AB218" i="13"/>
  <c r="Z218" i="13"/>
  <c r="Y218" i="13"/>
  <c r="W218" i="13"/>
  <c r="AC217" i="13"/>
  <c r="AB217" i="13"/>
  <c r="Z217" i="13"/>
  <c r="Y217" i="13"/>
  <c r="W217" i="13"/>
  <c r="AC207" i="13"/>
  <c r="Z207" i="13"/>
  <c r="Y207" i="13"/>
  <c r="W207" i="13"/>
  <c r="AC204" i="13"/>
  <c r="AB204" i="13"/>
  <c r="Z204" i="13"/>
  <c r="Y204" i="13"/>
  <c r="W204" i="13"/>
  <c r="AC203" i="13"/>
  <c r="AB203" i="13"/>
  <c r="Z203" i="13"/>
  <c r="Y203" i="13"/>
  <c r="W203" i="13"/>
  <c r="AC167" i="13"/>
  <c r="Z167" i="13"/>
  <c r="Y167" i="13"/>
  <c r="W167" i="13"/>
  <c r="AC166" i="13"/>
  <c r="Z166" i="13"/>
  <c r="Y166" i="13"/>
  <c r="W166" i="13"/>
  <c r="AC165" i="13"/>
  <c r="Z165" i="13"/>
  <c r="Y165" i="13"/>
  <c r="W165" i="13"/>
  <c r="AC164" i="13"/>
  <c r="Z164" i="13"/>
  <c r="Y164" i="13"/>
  <c r="W164" i="13"/>
  <c r="AC163" i="13"/>
  <c r="Z163" i="13"/>
  <c r="Y163" i="13"/>
  <c r="W163" i="13"/>
  <c r="AC162" i="13"/>
  <c r="Z162" i="13"/>
  <c r="Y162" i="13"/>
  <c r="W162" i="13"/>
  <c r="AC161" i="13"/>
  <c r="Z161" i="13"/>
  <c r="Y161" i="13"/>
  <c r="W161" i="13"/>
  <c r="AC160" i="13"/>
  <c r="Z160" i="13"/>
  <c r="Y160" i="13"/>
  <c r="W160" i="13"/>
  <c r="AC159" i="13"/>
  <c r="Z159" i="13"/>
  <c r="Y159" i="13"/>
  <c r="W159" i="13"/>
  <c r="AC158" i="13"/>
  <c r="Z158" i="13"/>
  <c r="Y158" i="13"/>
  <c r="W158" i="13"/>
  <c r="AC156" i="13"/>
  <c r="Z156" i="13"/>
  <c r="Y156" i="13"/>
  <c r="AC122" i="13"/>
  <c r="Z122" i="13"/>
  <c r="Y122" i="13"/>
  <c r="W122" i="13"/>
  <c r="AC113" i="13"/>
  <c r="AB113" i="13"/>
  <c r="Z113" i="13"/>
  <c r="Y113" i="13"/>
  <c r="W113" i="13"/>
  <c r="AC106" i="13"/>
  <c r="AB106" i="13"/>
  <c r="Z106" i="13"/>
  <c r="Y106" i="13"/>
  <c r="W106" i="13"/>
  <c r="AC105" i="13"/>
  <c r="AB105" i="13"/>
  <c r="Z105" i="13"/>
  <c r="Y105" i="13"/>
  <c r="W105" i="13"/>
  <c r="AC104" i="13"/>
  <c r="AB104" i="13"/>
  <c r="Z104" i="13"/>
  <c r="Y104" i="13"/>
  <c r="W104" i="13"/>
  <c r="AC103" i="13"/>
  <c r="AB103" i="13"/>
  <c r="Z103" i="13"/>
  <c r="Y103" i="13"/>
  <c r="W103" i="13"/>
  <c r="AC102" i="13"/>
  <c r="AB102" i="13"/>
  <c r="Z102" i="13"/>
  <c r="Y102" i="13"/>
  <c r="W102" i="13"/>
  <c r="AC101" i="13"/>
  <c r="AB101" i="13"/>
  <c r="Z101" i="13"/>
  <c r="Y101" i="13"/>
  <c r="W101" i="13"/>
  <c r="AC60" i="13"/>
  <c r="AB60" i="13"/>
  <c r="Z60" i="13"/>
  <c r="Y60" i="13"/>
  <c r="W60" i="13"/>
  <c r="AC59" i="13"/>
  <c r="AB59" i="13"/>
  <c r="Z59" i="13"/>
  <c r="Y59" i="13"/>
  <c r="W59" i="13"/>
  <c r="AC58" i="13"/>
  <c r="AB58" i="13"/>
  <c r="Z58" i="13"/>
  <c r="Y58" i="13"/>
  <c r="W58" i="13"/>
  <c r="AC51" i="13"/>
  <c r="AB51" i="13"/>
  <c r="Z51" i="13"/>
  <c r="Y51" i="13"/>
  <c r="W51" i="13"/>
  <c r="AC50" i="13"/>
  <c r="AB50" i="13"/>
  <c r="Z50" i="13"/>
  <c r="Y50" i="13"/>
  <c r="W50" i="13"/>
  <c r="AC49" i="13"/>
  <c r="AB49" i="13"/>
  <c r="Z49" i="13"/>
  <c r="Y49" i="13"/>
  <c r="W49" i="13"/>
  <c r="AC48" i="13"/>
  <c r="AB48" i="13"/>
  <c r="Z48" i="13"/>
  <c r="Y48" i="13"/>
  <c r="W48" i="13"/>
  <c r="AC47" i="13"/>
  <c r="AB47" i="13"/>
  <c r="Z47" i="13"/>
  <c r="Y47" i="13"/>
  <c r="W47" i="13"/>
  <c r="AC46" i="13"/>
  <c r="AB46" i="13"/>
  <c r="Z46" i="13"/>
  <c r="Y46" i="13"/>
  <c r="W46" i="13"/>
  <c r="AC45" i="13"/>
  <c r="AB45" i="13"/>
  <c r="Z45" i="13"/>
  <c r="Y45" i="13"/>
  <c r="W45" i="13"/>
  <c r="AC40" i="13"/>
  <c r="Z40" i="13"/>
  <c r="Y40" i="13"/>
  <c r="AC39" i="13"/>
  <c r="Z39" i="13"/>
  <c r="Y39" i="13"/>
  <c r="AC38" i="13"/>
  <c r="Z38" i="13"/>
  <c r="Y38" i="13"/>
  <c r="AC37" i="13"/>
  <c r="Z37" i="13"/>
  <c r="Y37" i="13"/>
  <c r="W37" i="13"/>
  <c r="AC36" i="13"/>
  <c r="AB36" i="13"/>
  <c r="Z36" i="13"/>
  <c r="Y36" i="13"/>
  <c r="W36" i="13"/>
  <c r="AC35" i="13"/>
  <c r="Z35" i="13"/>
  <c r="Y35" i="13"/>
  <c r="W35" i="13"/>
  <c r="AC34" i="13"/>
  <c r="AB34" i="13"/>
  <c r="Z34" i="13"/>
  <c r="Y34" i="13"/>
  <c r="W34" i="13"/>
  <c r="AC33" i="13"/>
  <c r="AB33" i="13"/>
  <c r="Z33" i="13"/>
  <c r="Y33" i="13"/>
  <c r="W33" i="13"/>
  <c r="AC32" i="13"/>
  <c r="AB32" i="13"/>
  <c r="Z32" i="13"/>
  <c r="Y32" i="13"/>
  <c r="W32" i="13"/>
  <c r="AC28" i="13"/>
  <c r="Z28" i="13"/>
  <c r="Y28" i="13"/>
  <c r="W28" i="13"/>
  <c r="AC27" i="13"/>
  <c r="Z27" i="13"/>
  <c r="Y27" i="13"/>
  <c r="W27" i="13"/>
  <c r="AC26" i="13"/>
  <c r="AB26" i="13"/>
  <c r="Z26" i="13"/>
  <c r="Y26" i="13"/>
  <c r="W26" i="13"/>
  <c r="AC25" i="13"/>
  <c r="AB25" i="13"/>
  <c r="Z25" i="13"/>
  <c r="Y25" i="13"/>
  <c r="W25" i="13"/>
  <c r="AC23" i="13"/>
  <c r="AB23" i="13"/>
  <c r="Z23" i="13"/>
  <c r="Y23" i="13"/>
  <c r="W23" i="13"/>
  <c r="AC22" i="13"/>
  <c r="AB22" i="13"/>
  <c r="Z22" i="13"/>
  <c r="Y22" i="13"/>
  <c r="W22" i="13"/>
  <c r="AC19" i="13"/>
  <c r="AB19" i="13"/>
  <c r="Z19" i="13"/>
  <c r="Y19" i="13"/>
  <c r="W19" i="13"/>
  <c r="AC18" i="13"/>
  <c r="AB18" i="13"/>
  <c r="Z18" i="13"/>
  <c r="Y18" i="13"/>
  <c r="W18" i="13"/>
  <c r="AC11" i="13"/>
  <c r="Z11" i="13"/>
  <c r="Y11" i="13"/>
  <c r="W11" i="13"/>
  <c r="AC10" i="13"/>
  <c r="Z10" i="13"/>
  <c r="Y10" i="13"/>
  <c r="W10" i="13"/>
  <c r="AC9" i="13"/>
  <c r="Z9" i="13"/>
  <c r="Y9" i="13"/>
  <c r="W9" i="13"/>
  <c r="D54" i="8" l="1"/>
  <c r="C54" i="8"/>
  <c r="C53" i="8"/>
  <c r="D53" i="8"/>
  <c r="D52" i="8"/>
  <c r="C52" i="8"/>
  <c r="C49" i="8"/>
  <c r="D49" i="8"/>
  <c r="C50" i="8"/>
  <c r="D50" i="8"/>
  <c r="C51" i="8"/>
  <c r="D51" i="8"/>
  <c r="C46" i="8"/>
  <c r="D46" i="8"/>
  <c r="C47" i="8"/>
  <c r="D47" i="8"/>
  <c r="C48" i="8"/>
  <c r="D48" i="8"/>
  <c r="C45" i="8"/>
  <c r="D45" i="8"/>
  <c r="D44" i="8"/>
  <c r="C44" i="8"/>
  <c r="D43" i="8"/>
  <c r="C43" i="8"/>
  <c r="C42" i="8"/>
  <c r="D42" i="8"/>
  <c r="D41" i="8"/>
  <c r="C41" i="8"/>
  <c r="C40" i="8"/>
  <c r="D40" i="8"/>
  <c r="D39" i="8"/>
  <c r="C39" i="8"/>
  <c r="C37" i="8"/>
  <c r="D37" i="8"/>
  <c r="D38" i="8"/>
  <c r="C34" i="8"/>
  <c r="D34" i="8"/>
  <c r="C35" i="8"/>
  <c r="D35" i="8"/>
  <c r="C36" i="8"/>
  <c r="D36" i="8"/>
  <c r="D33" i="8"/>
  <c r="C33" i="8"/>
  <c r="C32" i="8"/>
  <c r="D32" i="8"/>
  <c r="C31" i="8"/>
  <c r="D31" i="8"/>
  <c r="C30" i="8"/>
  <c r="D30" i="8"/>
  <c r="D27" i="8"/>
  <c r="D26" i="8"/>
  <c r="C27" i="8"/>
  <c r="C26" i="8"/>
  <c r="C25" i="8"/>
  <c r="D25" i="8"/>
  <c r="C24" i="8"/>
  <c r="D24" i="8"/>
  <c r="C23" i="8"/>
  <c r="D23" i="8"/>
  <c r="C22" i="8"/>
  <c r="D22" i="8"/>
  <c r="D21" i="8"/>
  <c r="C21" i="8"/>
  <c r="C20" i="8"/>
  <c r="D20" i="8"/>
  <c r="D18" i="8"/>
  <c r="D19" i="8"/>
  <c r="C18" i="8"/>
  <c r="C19" i="8"/>
  <c r="D17" i="8"/>
  <c r="C17" i="8"/>
  <c r="D16" i="8"/>
  <c r="C16" i="8"/>
  <c r="D15" i="8"/>
  <c r="C15" i="8"/>
  <c r="C14" i="8"/>
  <c r="D14" i="8"/>
  <c r="C13" i="8"/>
  <c r="D13" i="8"/>
  <c r="D12" i="8"/>
  <c r="C12" i="8"/>
  <c r="C9" i="8"/>
  <c r="D8" i="8"/>
  <c r="C8" i="8"/>
  <c r="K54" i="8"/>
  <c r="K53" i="8"/>
  <c r="K51" i="8"/>
  <c r="K50" i="8"/>
  <c r="K49" i="8"/>
  <c r="K48" i="8"/>
  <c r="K47" i="8"/>
  <c r="K46" i="8"/>
  <c r="K45" i="8"/>
  <c r="K43" i="8"/>
  <c r="K42" i="8"/>
  <c r="K41" i="8"/>
  <c r="K40" i="8"/>
  <c r="K39" i="8"/>
  <c r="K38" i="8"/>
  <c r="K37" i="8"/>
  <c r="K36" i="8"/>
  <c r="K35" i="8"/>
  <c r="K34" i="8"/>
  <c r="K32" i="8"/>
  <c r="K31" i="8"/>
  <c r="K30" i="8"/>
  <c r="K25" i="8"/>
  <c r="K24" i="8"/>
  <c r="K23" i="8"/>
  <c r="K22" i="8"/>
  <c r="K20" i="8"/>
  <c r="K19" i="8"/>
  <c r="K18" i="8"/>
  <c r="K17" i="8"/>
  <c r="K16" i="8"/>
  <c r="K15" i="8"/>
  <c r="K14" i="8"/>
  <c r="K10" i="8"/>
  <c r="K9" i="8"/>
  <c r="K8" i="8"/>
  <c r="I48" i="8"/>
  <c r="H24" i="8"/>
  <c r="H8"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9" i="8"/>
  <c r="I50" i="8"/>
  <c r="I51" i="8"/>
  <c r="I53" i="8"/>
  <c r="I54" i="8"/>
  <c r="H6" i="8"/>
  <c r="H7" i="8"/>
  <c r="H9" i="8"/>
  <c r="H10" i="8"/>
  <c r="H11" i="8"/>
  <c r="H12" i="8"/>
  <c r="H13" i="8"/>
  <c r="H14" i="8"/>
  <c r="H15" i="8"/>
  <c r="H16" i="8"/>
  <c r="H17" i="8"/>
  <c r="H18" i="8"/>
  <c r="H19" i="8"/>
  <c r="H20" i="8"/>
  <c r="H21" i="8"/>
  <c r="H22" i="8"/>
  <c r="H23" i="8"/>
  <c r="H26" i="8"/>
  <c r="H27" i="8"/>
  <c r="H29" i="8"/>
  <c r="H30" i="8"/>
  <c r="H31" i="8"/>
  <c r="H32" i="8"/>
  <c r="H33" i="8"/>
  <c r="H34" i="8"/>
  <c r="H35" i="8"/>
  <c r="H36" i="8"/>
  <c r="H37" i="8"/>
  <c r="H38" i="8"/>
  <c r="H39" i="8"/>
  <c r="H40" i="8"/>
  <c r="H41" i="8"/>
  <c r="H42" i="8"/>
  <c r="H43" i="8"/>
  <c r="H44" i="8"/>
  <c r="H45" i="8"/>
  <c r="H46" i="8"/>
  <c r="H47" i="8"/>
  <c r="H48" i="8"/>
  <c r="H49" i="8"/>
  <c r="H50" i="8"/>
  <c r="H51" i="8"/>
  <c r="H52" i="8"/>
  <c r="H53" i="8"/>
  <c r="H54"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F8" i="8"/>
  <c r="F9" i="8"/>
  <c r="F10" i="8"/>
  <c r="F11" i="8"/>
  <c r="F12" i="8"/>
  <c r="F13" i="8"/>
  <c r="F20" i="8"/>
  <c r="F21" i="8"/>
  <c r="F25" i="8"/>
  <c r="F26" i="8"/>
  <c r="F27" i="8"/>
  <c r="F32" i="8"/>
  <c r="F33" i="8"/>
  <c r="F38" i="8"/>
  <c r="F39" i="8"/>
  <c r="F40" i="8"/>
  <c r="F41" i="8"/>
  <c r="F42" i="8"/>
  <c r="F43" i="8"/>
  <c r="F44" i="8"/>
  <c r="F51" i="8"/>
  <c r="F52" i="8"/>
  <c r="F53" i="8"/>
  <c r="F54" i="8"/>
  <c r="D9"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 i="8"/>
  <c r="B5" i="8"/>
  <c r="F55" i="5"/>
  <c r="F54" i="5"/>
  <c r="F53" i="5"/>
  <c r="F52" i="5"/>
  <c r="Q53" i="5"/>
  <c r="R53" i="5" s="1"/>
  <c r="T53" i="5" s="1"/>
  <c r="U53" i="5" s="1"/>
  <c r="Q54" i="5"/>
  <c r="R54" i="5" s="1"/>
  <c r="T54" i="5" s="1"/>
  <c r="U54" i="5" s="1"/>
  <c r="Q55" i="5"/>
  <c r="R55" i="5" s="1"/>
  <c r="T55" i="5" s="1"/>
  <c r="U55" i="5" s="1"/>
  <c r="Q56" i="5"/>
  <c r="R56" i="5" s="1"/>
  <c r="T56" i="5" s="1"/>
  <c r="U56" i="5" s="1"/>
  <c r="Q57" i="5"/>
  <c r="R57" i="5" s="1"/>
  <c r="T57" i="5" s="1"/>
  <c r="U57" i="5" s="1"/>
  <c r="Q58" i="5"/>
  <c r="R58" i="5" s="1"/>
  <c r="T58" i="5" s="1"/>
  <c r="U58" i="5" s="1"/>
  <c r="Q59" i="5"/>
  <c r="R59" i="5" s="1"/>
  <c r="T59" i="5" s="1"/>
  <c r="U59" i="5" s="1"/>
  <c r="Q60" i="5"/>
  <c r="R60" i="5" s="1"/>
  <c r="T60" i="5" s="1"/>
  <c r="U60" i="5" s="1"/>
  <c r="E51" i="5"/>
  <c r="F50" i="8" s="1"/>
  <c r="F51" i="5"/>
  <c r="E50" i="5"/>
  <c r="F49" i="8" s="1"/>
  <c r="F50" i="5"/>
  <c r="E49" i="5"/>
  <c r="F48" i="8" s="1"/>
  <c r="F49" i="5"/>
  <c r="E48" i="5"/>
  <c r="F47" i="8" s="1"/>
  <c r="F48" i="5"/>
  <c r="E47" i="5"/>
  <c r="F46" i="8" s="1"/>
  <c r="F47" i="5"/>
  <c r="E46" i="5"/>
  <c r="F45" i="8" s="1"/>
  <c r="E38" i="5"/>
  <c r="F37" i="8" s="1"/>
  <c r="F46" i="5"/>
  <c r="F45" i="5"/>
  <c r="F44" i="5"/>
  <c r="F43" i="5"/>
  <c r="F42" i="5"/>
  <c r="F41" i="5"/>
  <c r="Q43" i="5"/>
  <c r="R43" i="5" s="1"/>
  <c r="T43" i="5" s="1"/>
  <c r="U43" i="5" s="1"/>
  <c r="Q44" i="5"/>
  <c r="R44" i="5" s="1"/>
  <c r="T44" i="5" s="1"/>
  <c r="U44" i="5" s="1"/>
  <c r="Q45" i="5"/>
  <c r="R45" i="5" s="1"/>
  <c r="T45" i="5" s="1"/>
  <c r="U45" i="5" s="1"/>
  <c r="Q46" i="5"/>
  <c r="R46" i="5" s="1"/>
  <c r="T46" i="5" s="1"/>
  <c r="U46" i="5" s="1"/>
  <c r="Q47" i="5"/>
  <c r="R47" i="5" s="1"/>
  <c r="T47" i="5" s="1"/>
  <c r="U47" i="5" s="1"/>
  <c r="Q48" i="5"/>
  <c r="R48" i="5" s="1"/>
  <c r="T48" i="5" s="1"/>
  <c r="U48" i="5" s="1"/>
  <c r="Q49" i="5"/>
  <c r="R49" i="5" s="1"/>
  <c r="T49" i="5" s="1"/>
  <c r="U49" i="5" s="1"/>
  <c r="Q50" i="5"/>
  <c r="R50" i="5" s="1"/>
  <c r="T50" i="5" s="1"/>
  <c r="U50" i="5" s="1"/>
  <c r="Q51" i="5"/>
  <c r="R51" i="5" s="1"/>
  <c r="T51" i="5" s="1"/>
  <c r="U51" i="5" s="1"/>
  <c r="Q52" i="5"/>
  <c r="R52" i="5" s="1"/>
  <c r="T52" i="5" s="1"/>
  <c r="U52" i="5" s="1"/>
  <c r="F40" i="5"/>
  <c r="F39" i="5"/>
  <c r="F38" i="5"/>
  <c r="E37" i="5"/>
  <c r="F36" i="8" s="1"/>
  <c r="F37" i="5"/>
  <c r="E36" i="5"/>
  <c r="F35" i="8" s="1"/>
  <c r="F36" i="5"/>
  <c r="E35" i="5"/>
  <c r="F34" i="8" s="1"/>
  <c r="E32" i="5"/>
  <c r="F31" i="8" s="1"/>
  <c r="F35" i="5"/>
  <c r="F34" i="5"/>
  <c r="F33" i="5"/>
  <c r="F32" i="5"/>
  <c r="F31" i="5"/>
  <c r="E31" i="5"/>
  <c r="F30" i="8" s="1"/>
  <c r="F29" i="8"/>
  <c r="F25" i="5"/>
  <c r="F28" i="8"/>
  <c r="E25" i="5"/>
  <c r="F24" i="8" s="1"/>
  <c r="F27" i="5"/>
  <c r="F26" i="5"/>
  <c r="F24" i="5"/>
  <c r="E24" i="5"/>
  <c r="F23" i="8" s="1"/>
  <c r="F23" i="5"/>
  <c r="F22" i="5"/>
  <c r="F21" i="5"/>
  <c r="E23" i="5"/>
  <c r="F22" i="8" s="1"/>
  <c r="E20" i="5"/>
  <c r="F19" i="8" s="1"/>
  <c r="M46" i="8" l="1"/>
  <c r="M43" i="8"/>
  <c r="M49" i="8"/>
  <c r="M54" i="8"/>
  <c r="M48" i="8"/>
  <c r="M42" i="8"/>
  <c r="M53" i="8"/>
  <c r="M47" i="8"/>
  <c r="M52" i="8"/>
  <c r="M51" i="8"/>
  <c r="M45" i="8"/>
  <c r="D36" i="6"/>
  <c r="E36" i="6" s="1"/>
  <c r="D33" i="6"/>
  <c r="E33" i="6" s="1"/>
  <c r="M50" i="8"/>
  <c r="M44" i="8"/>
  <c r="D39" i="6"/>
  <c r="E39" i="6" s="1"/>
  <c r="D35" i="6"/>
  <c r="E35" i="6" s="1"/>
  <c r="D38" i="6"/>
  <c r="E38" i="6" s="1"/>
  <c r="D34" i="6"/>
  <c r="E34" i="6" s="1"/>
  <c r="D37" i="6"/>
  <c r="E37" i="6" s="1"/>
  <c r="Q9" i="5"/>
  <c r="Q10" i="5"/>
  <c r="F10" i="5"/>
  <c r="F9" i="5"/>
  <c r="M8" i="3"/>
  <c r="F20" i="5"/>
  <c r="F19" i="5"/>
  <c r="E19" i="5"/>
  <c r="F18" i="8" s="1"/>
  <c r="F17" i="5"/>
  <c r="F18" i="5"/>
  <c r="E17" i="5"/>
  <c r="F16" i="8" s="1"/>
  <c r="E18" i="5"/>
  <c r="F17" i="8" s="1"/>
  <c r="R10" i="5" l="1"/>
  <c r="T10" i="5" s="1"/>
  <c r="U10" i="5" s="1"/>
  <c r="M9" i="8"/>
  <c r="G34" i="6"/>
  <c r="F34" i="6"/>
  <c r="G36" i="6"/>
  <c r="F36" i="6"/>
  <c r="G39" i="6"/>
  <c r="F39" i="6"/>
  <c r="G33" i="6"/>
  <c r="F33" i="6"/>
  <c r="G35" i="6"/>
  <c r="F35" i="6"/>
  <c r="F38" i="6"/>
  <c r="G38" i="6"/>
  <c r="R9" i="5"/>
  <c r="T9" i="5" s="1"/>
  <c r="U9" i="5" s="1"/>
  <c r="M8" i="8"/>
  <c r="G37" i="6"/>
  <c r="F37" i="6"/>
  <c r="E8" i="8"/>
  <c r="E9" i="8"/>
  <c r="H39" i="6" l="1"/>
  <c r="H33" i="6"/>
  <c r="H34" i="6"/>
  <c r="H37" i="6"/>
  <c r="H36" i="6"/>
  <c r="H38" i="6"/>
  <c r="H35" i="6"/>
  <c r="K6" i="8"/>
  <c r="H5" i="8"/>
  <c r="A55" i="8"/>
  <c r="C55" i="8"/>
  <c r="D55" i="8"/>
  <c r="E55" i="8"/>
  <c r="F55" i="8"/>
  <c r="G55" i="8"/>
  <c r="H55" i="8"/>
  <c r="I55" i="8"/>
  <c r="K55" i="8"/>
  <c r="M55" i="8"/>
  <c r="N55" i="8"/>
  <c r="O55" i="8"/>
  <c r="F16" i="5"/>
  <c r="F15" i="5"/>
  <c r="E16" i="5"/>
  <c r="F15" i="8" s="1"/>
  <c r="E15" i="5"/>
  <c r="F14" i="8" s="1"/>
  <c r="E8" i="5"/>
  <c r="F7" i="8" s="1"/>
  <c r="F14" i="5"/>
  <c r="F13" i="5"/>
  <c r="F12" i="5"/>
  <c r="F8" i="5"/>
  <c r="F11" i="5"/>
  <c r="D11" i="8"/>
  <c r="D10" i="8"/>
  <c r="C11" i="8"/>
  <c r="C10" i="8"/>
  <c r="Q7" i="5"/>
  <c r="Q8" i="5"/>
  <c r="Q11" i="5"/>
  <c r="Q12" i="5"/>
  <c r="Q13" i="5"/>
  <c r="Q14" i="5"/>
  <c r="Q15" i="5"/>
  <c r="Q16" i="5"/>
  <c r="Q17" i="5"/>
  <c r="Q18" i="5"/>
  <c r="Q19" i="5"/>
  <c r="Q20" i="5"/>
  <c r="Q21" i="5"/>
  <c r="Q22" i="5"/>
  <c r="Q23" i="5"/>
  <c r="Q24" i="5"/>
  <c r="Q25" i="5"/>
  <c r="Q26" i="5"/>
  <c r="Q27" i="5"/>
  <c r="Q28" i="5"/>
  <c r="Q29" i="5"/>
  <c r="Q30" i="5"/>
  <c r="M29" i="8" s="1"/>
  <c r="Q31" i="5"/>
  <c r="M30" i="8" s="1"/>
  <c r="Q32" i="5"/>
  <c r="M31" i="8" s="1"/>
  <c r="Q33" i="5"/>
  <c r="M32" i="8" s="1"/>
  <c r="Q34" i="5"/>
  <c r="Q35" i="5"/>
  <c r="M34" i="8" s="1"/>
  <c r="Q36" i="5"/>
  <c r="M35" i="8" s="1"/>
  <c r="Q37" i="5"/>
  <c r="M36" i="8" s="1"/>
  <c r="Q38" i="5"/>
  <c r="M37" i="8" s="1"/>
  <c r="Q39" i="5"/>
  <c r="M38" i="8" s="1"/>
  <c r="Q40" i="5"/>
  <c r="Q41" i="5"/>
  <c r="M40" i="8" s="1"/>
  <c r="Q42" i="5"/>
  <c r="E7" i="5"/>
  <c r="F6" i="8" s="1"/>
  <c r="F7" i="5"/>
  <c r="M35" i="3"/>
  <c r="E49" i="8" s="1"/>
  <c r="M36" i="3"/>
  <c r="E50" i="8" s="1"/>
  <c r="M37" i="3"/>
  <c r="M38" i="3"/>
  <c r="M39" i="3"/>
  <c r="M40" i="3"/>
  <c r="M41" i="3"/>
  <c r="M42" i="3"/>
  <c r="M43" i="3"/>
  <c r="M44" i="3"/>
  <c r="R26" i="5" l="1"/>
  <c r="T26" i="5" s="1"/>
  <c r="U26" i="5" s="1"/>
  <c r="M25" i="8"/>
  <c r="R19" i="5"/>
  <c r="T19" i="5" s="1"/>
  <c r="U19" i="5" s="1"/>
  <c r="M18" i="8"/>
  <c r="R42" i="5"/>
  <c r="T42" i="5" s="1"/>
  <c r="U42" i="5" s="1"/>
  <c r="M41" i="8"/>
  <c r="R24" i="5"/>
  <c r="T24" i="5" s="1"/>
  <c r="U24" i="5" s="1"/>
  <c r="M23" i="8"/>
  <c r="R18" i="5"/>
  <c r="T18" i="5" s="1"/>
  <c r="U18" i="5" s="1"/>
  <c r="M17" i="8"/>
  <c r="R12" i="5"/>
  <c r="T12" i="5" s="1"/>
  <c r="U12" i="5" s="1"/>
  <c r="M11" i="8"/>
  <c r="R20" i="5"/>
  <c r="T20" i="5" s="1"/>
  <c r="U20" i="5" s="1"/>
  <c r="M19" i="8"/>
  <c r="R25" i="5"/>
  <c r="T25" i="5" s="1"/>
  <c r="U25" i="5" s="1"/>
  <c r="M24" i="8"/>
  <c r="R29" i="5"/>
  <c r="T29" i="5" s="1"/>
  <c r="U29" i="5" s="1"/>
  <c r="M28" i="8"/>
  <c r="R23" i="5"/>
  <c r="T23" i="5" s="1"/>
  <c r="U23" i="5" s="1"/>
  <c r="M22" i="8"/>
  <c r="R17" i="5"/>
  <c r="T17" i="5" s="1"/>
  <c r="U17" i="5" s="1"/>
  <c r="M16" i="8"/>
  <c r="R11" i="5"/>
  <c r="T11" i="5" s="1"/>
  <c r="U11" i="5" s="1"/>
  <c r="M10" i="8"/>
  <c r="R13" i="5"/>
  <c r="T13" i="5" s="1"/>
  <c r="U13" i="5" s="1"/>
  <c r="M12" i="8"/>
  <c r="R40" i="5"/>
  <c r="T40" i="5" s="1"/>
  <c r="U40" i="5" s="1"/>
  <c r="M39" i="8"/>
  <c r="R34" i="5"/>
  <c r="T34" i="5" s="1"/>
  <c r="U34" i="5" s="1"/>
  <c r="M33" i="8"/>
  <c r="R28" i="5"/>
  <c r="T28" i="5" s="1"/>
  <c r="U28" i="5" s="1"/>
  <c r="M27" i="8"/>
  <c r="R22" i="5"/>
  <c r="T22" i="5" s="1"/>
  <c r="U22" i="5" s="1"/>
  <c r="M21" i="8"/>
  <c r="R16" i="5"/>
  <c r="T16" i="5" s="1"/>
  <c r="U16" i="5" s="1"/>
  <c r="M15" i="8"/>
  <c r="R8" i="5"/>
  <c r="T8" i="5" s="1"/>
  <c r="U8" i="5" s="1"/>
  <c r="M7" i="8"/>
  <c r="R14" i="5"/>
  <c r="T14" i="5" s="1"/>
  <c r="U14" i="5" s="1"/>
  <c r="M13" i="8"/>
  <c r="R27" i="5"/>
  <c r="T27" i="5" s="1"/>
  <c r="U27" i="5" s="1"/>
  <c r="M26" i="8"/>
  <c r="R21" i="5"/>
  <c r="T21" i="5" s="1"/>
  <c r="U21" i="5" s="1"/>
  <c r="M20" i="8"/>
  <c r="R15" i="5"/>
  <c r="T15" i="5" s="1"/>
  <c r="U15" i="5" s="1"/>
  <c r="M14" i="8"/>
  <c r="R7" i="5"/>
  <c r="T7" i="5" s="1"/>
  <c r="U7" i="5" s="1"/>
  <c r="M6" i="8"/>
  <c r="E54" i="8"/>
  <c r="E53" i="8"/>
  <c r="E52" i="8"/>
  <c r="E51" i="8"/>
  <c r="R36" i="5"/>
  <c r="T36" i="5" s="1"/>
  <c r="U36" i="5" s="1"/>
  <c r="D28" i="6"/>
  <c r="E28" i="6" s="1"/>
  <c r="R32" i="5"/>
  <c r="T32" i="5" s="1"/>
  <c r="U32" i="5" s="1"/>
  <c r="D25" i="6"/>
  <c r="E25" i="6" s="1"/>
  <c r="R35" i="5"/>
  <c r="T35" i="5" s="1"/>
  <c r="U35" i="5" s="1"/>
  <c r="D27" i="6"/>
  <c r="E27" i="6" s="1"/>
  <c r="R31" i="5"/>
  <c r="T31" i="5" s="1"/>
  <c r="U31" i="5" s="1"/>
  <c r="D24" i="6"/>
  <c r="E24" i="6" s="1"/>
  <c r="R38" i="5"/>
  <c r="T38" i="5" s="1"/>
  <c r="U38" i="5" s="1"/>
  <c r="D30" i="6"/>
  <c r="E30" i="6" s="1"/>
  <c r="R37" i="5"/>
  <c r="T37" i="5" s="1"/>
  <c r="U37" i="5" s="1"/>
  <c r="D29" i="6"/>
  <c r="E29" i="6" s="1"/>
  <c r="R33" i="5"/>
  <c r="T33" i="5" s="1"/>
  <c r="U33" i="5" s="1"/>
  <c r="D26" i="6"/>
  <c r="E26" i="6" s="1"/>
  <c r="R41" i="5"/>
  <c r="T41" i="5" s="1"/>
  <c r="U41" i="5" s="1"/>
  <c r="D32" i="6"/>
  <c r="E32" i="6" s="1"/>
  <c r="R39" i="5"/>
  <c r="T39" i="5" s="1"/>
  <c r="U39" i="5" s="1"/>
  <c r="D31" i="6"/>
  <c r="E31" i="6" s="1"/>
  <c r="R30" i="5"/>
  <c r="T30" i="5" s="1"/>
  <c r="U30" i="5" s="1"/>
  <c r="D23" i="6"/>
  <c r="E23" i="6" s="1"/>
  <c r="K7" i="8"/>
  <c r="I5" i="8"/>
  <c r="C6" i="8"/>
  <c r="D6" i="8"/>
  <c r="C7" i="8"/>
  <c r="D7" i="8"/>
  <c r="AJ74" i="13"/>
  <c r="AJ73" i="13"/>
  <c r="AJ72" i="13"/>
  <c r="AJ71" i="13"/>
  <c r="AJ70" i="13"/>
  <c r="AJ69" i="13"/>
  <c r="AJ68" i="13"/>
  <c r="AJ67" i="13"/>
  <c r="AJ66" i="13"/>
  <c r="AJ65" i="13"/>
  <c r="AJ64" i="13"/>
  <c r="AJ63" i="13"/>
  <c r="AJ62" i="13"/>
  <c r="AJ61" i="13"/>
  <c r="AJ60" i="13"/>
  <c r="AJ59" i="13"/>
  <c r="AJ58" i="13"/>
  <c r="AJ57" i="13"/>
  <c r="AJ56" i="13"/>
  <c r="AJ55" i="13"/>
  <c r="AJ54" i="13"/>
  <c r="AJ53" i="13"/>
  <c r="AJ52" i="13"/>
  <c r="AJ51" i="13"/>
  <c r="AJ50" i="13"/>
  <c r="AJ49" i="13"/>
  <c r="AJ48" i="13"/>
  <c r="AJ47" i="13"/>
  <c r="AJ46" i="13"/>
  <c r="AJ45" i="13"/>
  <c r="AJ44" i="13"/>
  <c r="AJ43" i="13"/>
  <c r="AJ42" i="13"/>
  <c r="AJ41" i="13"/>
  <c r="AJ40" i="13"/>
  <c r="AJ39" i="13"/>
  <c r="AJ38" i="13"/>
  <c r="AJ37" i="13"/>
  <c r="AJ36" i="13"/>
  <c r="AJ35" i="13"/>
  <c r="AJ34" i="13"/>
  <c r="AJ33" i="13"/>
  <c r="AJ32" i="13"/>
  <c r="AJ31" i="13"/>
  <c r="AJ30" i="13"/>
  <c r="AJ29" i="13"/>
  <c r="AJ28" i="13"/>
  <c r="AJ27" i="13"/>
  <c r="AJ26" i="13"/>
  <c r="AJ25" i="13"/>
  <c r="AJ24" i="13"/>
  <c r="AJ23" i="13"/>
  <c r="AJ22" i="13"/>
  <c r="AJ21" i="13"/>
  <c r="AJ20" i="13"/>
  <c r="AJ19" i="13"/>
  <c r="AJ18" i="13"/>
  <c r="AJ17" i="13"/>
  <c r="AJ16" i="13"/>
  <c r="AJ15" i="13"/>
  <c r="AJ14" i="13"/>
  <c r="AJ13" i="13"/>
  <c r="AJ12" i="13"/>
  <c r="AJ11" i="13"/>
  <c r="AJ10" i="13"/>
  <c r="AJ9" i="13"/>
  <c r="G23" i="6" l="1"/>
  <c r="F23" i="6"/>
  <c r="G28" i="6"/>
  <c r="F28" i="6"/>
  <c r="G31" i="6"/>
  <c r="F31" i="6"/>
  <c r="G29" i="6"/>
  <c r="F29" i="6"/>
  <c r="G27" i="6"/>
  <c r="F27" i="6"/>
  <c r="G24" i="6"/>
  <c r="F24" i="6"/>
  <c r="F32" i="6"/>
  <c r="G32" i="6"/>
  <c r="G30" i="6"/>
  <c r="F30" i="6"/>
  <c r="G25" i="6"/>
  <c r="F25" i="6"/>
  <c r="F26" i="6"/>
  <c r="G26" i="6"/>
  <c r="D22" i="6"/>
  <c r="E22" i="6" s="1"/>
  <c r="D21" i="6"/>
  <c r="E21" i="6" s="1"/>
  <c r="D20" i="6"/>
  <c r="E20" i="6" s="1"/>
  <c r="D19" i="6"/>
  <c r="E19" i="6" s="1"/>
  <c r="D18" i="6"/>
  <c r="E18" i="6" s="1"/>
  <c r="D17" i="6"/>
  <c r="E17" i="6" s="1"/>
  <c r="D16" i="6"/>
  <c r="E16" i="6" s="1"/>
  <c r="D15" i="6"/>
  <c r="E15" i="6" s="1"/>
  <c r="D14" i="6"/>
  <c r="E14" i="6" s="1"/>
  <c r="D13" i="6"/>
  <c r="E13" i="6" s="1"/>
  <c r="D12" i="6"/>
  <c r="E12" i="6" s="1"/>
  <c r="D11" i="6"/>
  <c r="E11" i="6" s="1"/>
  <c r="D10" i="6"/>
  <c r="E10" i="6" s="1"/>
  <c r="D9" i="6"/>
  <c r="E9" i="6" s="1"/>
  <c r="D8" i="6"/>
  <c r="E8" i="6" s="1"/>
  <c r="M25" i="3"/>
  <c r="E35" i="8" s="1"/>
  <c r="M24" i="3"/>
  <c r="E34" i="8" s="1"/>
  <c r="M23" i="3"/>
  <c r="M22" i="3"/>
  <c r="E31" i="8" s="1"/>
  <c r="M21" i="3"/>
  <c r="E30" i="8" s="1"/>
  <c r="M20" i="3"/>
  <c r="M19" i="3"/>
  <c r="E24" i="8" s="1"/>
  <c r="M18" i="3"/>
  <c r="E23" i="8" s="1"/>
  <c r="M17" i="3"/>
  <c r="E22" i="8" s="1"/>
  <c r="M16" i="3"/>
  <c r="M15" i="3"/>
  <c r="E19" i="8" s="1"/>
  <c r="M14" i="3"/>
  <c r="E18" i="8" s="1"/>
  <c r="M13" i="3"/>
  <c r="E17" i="8" s="1"/>
  <c r="M12" i="3"/>
  <c r="E16" i="8" s="1"/>
  <c r="M11" i="3"/>
  <c r="E15" i="8" s="1"/>
  <c r="M10" i="3"/>
  <c r="E14" i="8" s="1"/>
  <c r="M9" i="3"/>
  <c r="M7" i="3"/>
  <c r="E7" i="8" s="1"/>
  <c r="M6" i="3"/>
  <c r="E6" i="8" s="1"/>
  <c r="M31" i="3"/>
  <c r="E45" i="8" s="1"/>
  <c r="M30" i="3"/>
  <c r="M29" i="3"/>
  <c r="M28" i="3"/>
  <c r="M27" i="3"/>
  <c r="E37" i="8" s="1"/>
  <c r="M26" i="3"/>
  <c r="E36" i="8" s="1"/>
  <c r="G22" i="6" l="1"/>
  <c r="F22" i="6"/>
  <c r="G13" i="6"/>
  <c r="F13" i="6"/>
  <c r="F20" i="6"/>
  <c r="G20" i="6"/>
  <c r="G15" i="6"/>
  <c r="F15" i="6"/>
  <c r="G21" i="6"/>
  <c r="F21" i="6"/>
  <c r="G19" i="6"/>
  <c r="F19" i="6"/>
  <c r="F8" i="6"/>
  <c r="G8" i="6"/>
  <c r="G9" i="6"/>
  <c r="F9" i="6"/>
  <c r="G10" i="6"/>
  <c r="F10" i="6"/>
  <c r="F16" i="6"/>
  <c r="G16" i="6"/>
  <c r="F14" i="6"/>
  <c r="G14" i="6"/>
  <c r="G11" i="6"/>
  <c r="F11" i="6"/>
  <c r="G17" i="6"/>
  <c r="F17" i="6"/>
  <c r="G12" i="6"/>
  <c r="F12" i="6"/>
  <c r="G18" i="6"/>
  <c r="F18" i="6"/>
  <c r="E27" i="8"/>
  <c r="E26" i="8"/>
  <c r="E25" i="8"/>
  <c r="E13" i="8"/>
  <c r="E12" i="8"/>
  <c r="E40" i="8"/>
  <c r="E41" i="8"/>
  <c r="E20" i="8"/>
  <c r="E21" i="8"/>
  <c r="E32" i="8"/>
  <c r="E33" i="8"/>
  <c r="E39" i="8"/>
  <c r="E38" i="8"/>
  <c r="E44" i="8"/>
  <c r="E42" i="8"/>
  <c r="E43" i="8"/>
  <c r="H30" i="6"/>
  <c r="H25" i="6"/>
  <c r="H28" i="6"/>
  <c r="H29" i="6"/>
  <c r="H24" i="6"/>
  <c r="H27" i="6"/>
  <c r="H26" i="6"/>
  <c r="H31" i="6"/>
  <c r="H32" i="6"/>
  <c r="E11" i="8"/>
  <c r="E10" i="8"/>
  <c r="H23" i="6"/>
  <c r="H11" i="6" l="1"/>
  <c r="H10" i="6"/>
  <c r="N12" i="8" s="1"/>
  <c r="H9" i="6"/>
  <c r="H18" i="6"/>
  <c r="H19" i="6"/>
  <c r="H17" i="6"/>
  <c r="H15" i="6"/>
  <c r="H16" i="6"/>
  <c r="H14" i="6"/>
  <c r="H13" i="6"/>
  <c r="H22" i="6"/>
  <c r="H12" i="6"/>
  <c r="H21" i="6"/>
  <c r="H20" i="6"/>
  <c r="H8" i="6"/>
  <c r="N7" i="8" s="1"/>
  <c r="O5" i="8"/>
  <c r="K5" i="8"/>
  <c r="G5" i="8"/>
  <c r="D5" i="8"/>
  <c r="C5" i="8"/>
  <c r="F6" i="5"/>
  <c r="M32" i="3"/>
  <c r="E46" i="8" s="1"/>
  <c r="M33" i="3"/>
  <c r="E47" i="8" s="1"/>
  <c r="M34" i="3"/>
  <c r="E48" i="8" s="1"/>
  <c r="N8" i="8" l="1"/>
  <c r="N9" i="8"/>
  <c r="M5" i="3"/>
  <c r="E5" i="8" s="1"/>
  <c r="D7" i="6"/>
  <c r="E7" i="6" s="1"/>
  <c r="Q6" i="5"/>
  <c r="E6" i="5"/>
  <c r="F5" i="8" s="1"/>
  <c r="G7" i="6" l="1"/>
  <c r="F7" i="6"/>
  <c r="R6" i="5"/>
  <c r="T6" i="5" s="1"/>
  <c r="U6" i="5" s="1"/>
  <c r="D6" i="6"/>
  <c r="E6" i="6" s="1"/>
  <c r="G6" i="6" s="1"/>
  <c r="M5" i="8"/>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5" i="1"/>
  <c r="Q66" i="1"/>
  <c r="Q67" i="1"/>
  <c r="Q6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5" i="1"/>
  <c r="P66" i="1"/>
  <c r="P67" i="1"/>
  <c r="P6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5" i="1"/>
  <c r="O66" i="1"/>
  <c r="O67" i="1"/>
  <c r="O6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5" i="1"/>
  <c r="N66" i="1"/>
  <c r="N67" i="1"/>
  <c r="N68" i="1"/>
  <c r="H7" i="6" l="1"/>
  <c r="N6" i="8" s="1"/>
  <c r="F6" i="6"/>
  <c r="H6" i="6" s="1"/>
  <c r="N5" i="8" s="1"/>
  <c r="P18" i="1" l="1"/>
  <c r="O18" i="1"/>
  <c r="N18" i="1"/>
  <c r="Q18" i="1"/>
  <c r="N16" i="1" l="1"/>
  <c r="N17" i="1"/>
  <c r="S11" i="1" l="1"/>
  <c r="R11" i="1"/>
  <c r="Q11" i="1"/>
  <c r="P11" i="1"/>
  <c r="O11" i="1"/>
  <c r="S10" i="1"/>
  <c r="R10" i="1"/>
  <c r="Q10" i="1"/>
  <c r="P10" i="1"/>
  <c r="O10" i="1"/>
  <c r="S9" i="1"/>
  <c r="R9" i="1"/>
  <c r="Q9" i="1"/>
  <c r="P9" i="1"/>
  <c r="O9" i="1"/>
  <c r="S8" i="1"/>
  <c r="R8" i="1"/>
  <c r="Q8" i="1"/>
  <c r="P8" i="1"/>
  <c r="O8" i="1"/>
  <c r="S7" i="1"/>
  <c r="R7" i="1"/>
  <c r="Q7" i="1"/>
  <c r="P7" i="1"/>
  <c r="O7" i="1"/>
  <c r="Q17" i="1" l="1"/>
  <c r="Q16" i="1"/>
  <c r="N15" i="1" l="1"/>
  <c r="O17" i="1"/>
  <c r="P17" i="1"/>
  <c r="O16" i="1"/>
  <c r="P16" i="1"/>
  <c r="P15" i="1" l="1"/>
  <c r="O15" i="1"/>
  <c r="Q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tc={C4F26BEF-4E28-4350-B416-CAFB1FE3A8B6}</author>
  </authors>
  <commentList>
    <comment ref="H4"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HAWKERS</author>
    <author>Diana Marcela Bovea Jimenez</author>
    <author>Maria Alejandra Lopez Fagua</author>
    <author>Diego Ferney Ramirez Pulido</author>
    <author>Sergio Carreno Perez</author>
    <author>ALEJANDRA</author>
  </authors>
  <commentList>
    <comment ref="L7" authorId="0" shapeId="0" xr:uid="{00000000-0006-0000-0200-000001000000}">
      <text>
        <r>
          <rPr>
            <b/>
            <sz val="9"/>
            <color rgb="FF000000"/>
            <rFont val="Tahoma"/>
            <family val="2"/>
          </rPr>
          <t xml:space="preserve">Tipo de origen: 
</t>
        </r>
        <r>
          <rPr>
            <sz val="9"/>
            <rFont val="Tahoma"/>
            <family val="2"/>
          </rPr>
          <t xml:space="preserve">
Identificar dónde se genera la información contenida en el documento de archivo (interno/externo)
• Interno
• Externo
• Interno y Externo</t>
        </r>
        <r>
          <rPr>
            <sz val="10"/>
            <rFont val="Arial"/>
            <family val="2"/>
          </rPr>
          <t xml:space="preserve">
</t>
        </r>
      </text>
    </comment>
    <comment ref="W7" authorId="1" shapeId="0" xr:uid="{00000000-0006-0000-0200-000002000000}">
      <text>
        <r>
          <rPr>
            <sz val="9"/>
            <color indexed="81"/>
            <rFont val="Tahoma"/>
            <family val="2"/>
          </rPr>
          <t xml:space="preserve">El índice de Información Clasificada y Reservada debe actualizarse cada vez que una información sea calificada como clasificada o reservada y cuando dicha calificación se levante, conforme a lo establecido en el mismo índice y en el Programa de Gestión Documental. </t>
        </r>
      </text>
    </comment>
    <comment ref="A8" authorId="2" shapeId="0" xr:uid="{00000000-0006-0000-0200-000003000000}">
      <text>
        <r>
          <rPr>
            <b/>
            <sz val="9"/>
            <color rgb="FF000000"/>
            <rFont val="Tahoma"/>
            <family val="2"/>
          </rPr>
          <t xml:space="preserve">ID: </t>
        </r>
        <r>
          <rPr>
            <sz val="9"/>
            <color rgb="FF000000"/>
            <rFont val="Tahoma"/>
            <family val="2"/>
          </rPr>
          <t>escriba el consecutivo del activo de información iniciando con las letras AI y el número de consecutivo</t>
        </r>
        <r>
          <rPr>
            <b/>
            <sz val="9"/>
            <color rgb="FF000000"/>
            <rFont val="Tahoma"/>
            <family val="2"/>
          </rPr>
          <t xml:space="preserve"> "AI001"</t>
        </r>
        <r>
          <rPr>
            <sz val="9"/>
            <color rgb="FF000000"/>
            <rFont val="Tahoma"/>
            <family val="2"/>
          </rPr>
          <t xml:space="preserve">
</t>
        </r>
      </text>
    </comment>
    <comment ref="B8" authorId="2" shapeId="0" xr:uid="{00000000-0006-0000-0200-000004000000}">
      <text>
        <r>
          <rPr>
            <b/>
            <sz val="9"/>
            <color rgb="FF000000"/>
            <rFont val="Tahoma"/>
            <family val="2"/>
          </rPr>
          <t xml:space="preserve">Tipo de Proceso: </t>
        </r>
        <r>
          <rPr>
            <sz val="9"/>
            <color rgb="FF000000"/>
            <rFont val="Tahoma"/>
            <family val="2"/>
          </rPr>
          <t xml:space="preserve">seleccione de la lista el tipo de proceso al que se le identificará los activos de información
</t>
        </r>
      </text>
    </comment>
    <comment ref="C8" authorId="2" shapeId="0" xr:uid="{00000000-0006-0000-0200-000005000000}">
      <text>
        <r>
          <rPr>
            <b/>
            <sz val="9"/>
            <color rgb="FF000000"/>
            <rFont val="Tahoma"/>
            <family val="2"/>
          </rPr>
          <t xml:space="preserve">Proceso: </t>
        </r>
        <r>
          <rPr>
            <sz val="9"/>
            <color rgb="FF000000"/>
            <rFont val="Tahoma"/>
            <family val="2"/>
          </rPr>
          <t xml:space="preserve">seleccione de la lista el proceso al que se le identificará los activos de información.
 Direccionamiento Sectorial e Institucional
 Gestión de Tecnología de Información
 Gestión de Comunicaciones
 Gestión y Análisis de Información de S, C y AJ
 Gestión de Seguridad y Convivencia
 Acceso y Fortalecimiento a la Justicia
 Gestión de Emergencias
 Fortalecimiento de Capacidades Operativas
 Atención y Servicio al Ciudadano
 Gestión Humana
 Gestión de Recursos Físicos y Documental
 Gestión Financiera
 Gestión Jurídica y Contractual
 Control Interno Disciplinario
 Seguimiento y Monitoreo al Sistema de Control Interno
 Custodia y vigilancia para la seguridad
 Atención Integral Básica a los PPL
 Tramite Jurídico a la situación de las PPL
</t>
        </r>
      </text>
    </comment>
    <comment ref="D8" authorId="0" shapeId="0" xr:uid="{00000000-0006-0000-0200-000006000000}">
      <text>
        <r>
          <rPr>
            <b/>
            <sz val="9"/>
            <color rgb="FF000000"/>
            <rFont val="Tahoma"/>
            <family val="2"/>
          </rPr>
          <t>Código del procedimiento</t>
        </r>
        <r>
          <rPr>
            <sz val="9"/>
            <rFont val="Tahoma"/>
            <family val="2"/>
          </rPr>
          <t>:</t>
        </r>
        <r>
          <rPr>
            <sz val="9"/>
            <color rgb="FF000000"/>
            <rFont val="Tahoma"/>
            <family val="2"/>
          </rPr>
          <t xml:space="preserve"> se registra el código del procedimiento en el que se encuentra referenciado el “nombre del activo (registro o documento de archivo)”, en caso que no exista se incluye “No Aplica (</t>
        </r>
        <r>
          <rPr>
            <b/>
            <sz val="9"/>
            <color rgb="FF000000"/>
            <rFont val="Tahoma"/>
            <family val="2"/>
          </rPr>
          <t>N/A</t>
        </r>
        <r>
          <rPr>
            <sz val="9"/>
            <color rgb="FF000000"/>
            <rFont val="Tahoma"/>
            <family val="2"/>
          </rPr>
          <t>)”.</t>
        </r>
      </text>
    </comment>
    <comment ref="E8" authorId="0" shapeId="0" xr:uid="{00000000-0006-0000-0200-000007000000}">
      <text>
        <r>
          <rPr>
            <b/>
            <sz val="9"/>
            <color indexed="81"/>
            <rFont val="Tahoma"/>
            <family val="2"/>
          </rPr>
          <t>Código del formato:</t>
        </r>
        <r>
          <rPr>
            <sz val="9"/>
            <rFont val="Tahoma"/>
            <family val="2"/>
          </rPr>
          <t xml:space="preserve"> 
</t>
        </r>
        <r>
          <rPr>
            <sz val="9"/>
            <color rgb="FF000000"/>
            <rFont val="Tahoma"/>
            <family val="2"/>
          </rPr>
          <t>en este campo se diligencia el código asignado al formato dentro del SIG, del cual se genera el activo (nombre del registro o documento de archivo). En caso que no se cuente con un formato preestablecido para la generación del documento de archivo (registro), se incluye “No Aplica (N/A)”.</t>
        </r>
        <r>
          <rPr>
            <b/>
            <sz val="9"/>
            <rFont val="Arial"/>
            <family val="2"/>
            <charset val="1"/>
          </rPr>
          <t xml:space="preserve">
</t>
        </r>
      </text>
    </comment>
    <comment ref="F8" authorId="0" shapeId="0" xr:uid="{00000000-0006-0000-0200-000008000000}">
      <text>
        <r>
          <rPr>
            <b/>
            <sz val="9"/>
            <color rgb="FF000000"/>
            <rFont val="Tahoma"/>
            <family val="2"/>
          </rPr>
          <t>Nombre del activo(registro o documento de archivo):</t>
        </r>
        <r>
          <rPr>
            <sz val="9"/>
            <color rgb="FF000000"/>
            <rFont val="Tahoma"/>
            <family val="2"/>
          </rPr>
          <t xml:space="preserve"> registrar la denominación asignada al activo. Es necesario resaltar que este nombre es diferente al nombre asignado al formato.se debe registrar el nombre con el que se identifica el activo de información, esto incluye la información que se encuentre registrada en forma impresa, medio electrónico o almacenada en equipos de cómputo, incluyendo software, hardware, datos contenidos en registros, archivos, bases de datos, videos, imágenes o archivos sonoros, se debe registrar el nombre específico del activo de información evitando la utilización de siglas o abreviaturas. </t>
        </r>
      </text>
    </comment>
    <comment ref="G8" authorId="0" shapeId="0" xr:uid="{00000000-0006-0000-0200-000009000000}">
      <text>
        <r>
          <rPr>
            <b/>
            <sz val="9"/>
            <color rgb="FF000000"/>
            <rFont val="Tahoma"/>
            <family val="2"/>
          </rPr>
          <t>Definición:</t>
        </r>
        <r>
          <rPr>
            <sz val="9"/>
            <color rgb="FF000000"/>
            <rFont val="Tahoma"/>
            <family val="2"/>
          </rPr>
          <t xml:space="preserve"> realizar la descripción general del documento, especificando la información que contiene.</t>
        </r>
      </text>
    </comment>
    <comment ref="H8" authorId="3" shapeId="0" xr:uid="{00000000-0006-0000-0200-00000A000000}">
      <text>
        <r>
          <rPr>
            <b/>
            <sz val="9"/>
            <color rgb="FF000000"/>
            <rFont val="Tahoma"/>
            <family val="2"/>
          </rPr>
          <t xml:space="preserve">Idioma: </t>
        </r>
        <r>
          <rPr>
            <sz val="9"/>
            <color rgb="FF000000"/>
            <rFont val="Tahoma"/>
            <family val="2"/>
          </rPr>
          <t xml:space="preserve">establecer el Idioma, lengua o dialecto en que se encuentra la información consignada en el documento de archivo (registro)
</t>
        </r>
      </text>
    </comment>
    <comment ref="I8" authorId="4" shapeId="0" xr:uid="{00000000-0006-0000-0200-00000B000000}">
      <text>
        <r>
          <rPr>
            <b/>
            <sz val="9"/>
            <color rgb="FF000000"/>
            <rFont val="Tahoma"/>
            <family val="2"/>
          </rPr>
          <t xml:space="preserve">Tipología: </t>
        </r>
        <r>
          <rPr>
            <sz val="9"/>
            <color rgb="FF000000"/>
            <rFont val="Tahoma"/>
            <family val="2"/>
          </rPr>
          <t xml:space="preserve">seleccionar la tipología del activo teniendo en cuenta lo siguiente: 
</t>
        </r>
        <r>
          <rPr>
            <b/>
            <sz val="9"/>
            <color rgb="FF000000"/>
            <rFont val="Tahoma"/>
            <family val="2"/>
          </rPr>
          <t> Información</t>
        </r>
        <r>
          <rPr>
            <sz val="9"/>
            <color rgb="FF000000"/>
            <rFont val="Tahoma"/>
            <family val="2"/>
          </rPr>
          <t xml:space="preserve">: corresponden a este tipo datos e información almacenada o procesada física o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
</t>
        </r>
        <r>
          <rPr>
            <b/>
            <sz val="9"/>
            <color rgb="FF000000"/>
            <rFont val="Tahoma"/>
            <family val="2"/>
          </rPr>
          <t> Hardware:</t>
        </r>
        <r>
          <rPr>
            <sz val="9"/>
            <color rgb="FF000000"/>
            <rFont val="Tahoma"/>
            <family val="2"/>
          </rPr>
          <t xml:space="preserve"> equipos de cómputo y de comunicaciones que por su criticidad son considerados activos de información, no sólo activos fijos. 
</t>
        </r>
        <r>
          <rPr>
            <b/>
            <sz val="9"/>
            <color rgb="FF000000"/>
            <rFont val="Tahoma"/>
            <family val="2"/>
          </rPr>
          <t> Software:</t>
        </r>
        <r>
          <rPr>
            <sz val="9"/>
            <color rgb="FF000000"/>
            <rFont val="Tahoma"/>
            <family val="2"/>
          </rPr>
          <t xml:space="preserve"> software de aplicación, interfaces, software del sistema, herramientas de desarrollo y otras utilidades relacionadas.
</t>
        </r>
        <r>
          <rPr>
            <b/>
            <sz val="9"/>
            <color rgb="FF000000"/>
            <rFont val="Tahoma"/>
            <family val="2"/>
          </rPr>
          <t> Servicio:</t>
        </r>
        <r>
          <rPr>
            <sz val="9"/>
            <color rgb="FF000000"/>
            <rFont val="Tahoma"/>
            <family val="2"/>
          </rPr>
          <t xml:space="preserve"> servicios de computación y comunicaciones, tales como Internet, páginas de consulta, directorios compartidos e Intranet.
</t>
        </r>
        <r>
          <rPr>
            <b/>
            <sz val="9"/>
            <color rgb="FF000000"/>
            <rFont val="Tahoma"/>
            <family val="2"/>
          </rPr>
          <t> Recurso Humano:</t>
        </r>
        <r>
          <rPr>
            <sz val="9"/>
            <color rgb="FF000000"/>
            <rFont val="Tahoma"/>
            <family val="2"/>
          </rPr>
          <t xml:space="preserve"> Aquellas personas que, por su conocimiento, experiencia y criticidad para el proceso, son considerados activos de información.
</t>
        </r>
        <r>
          <rPr>
            <b/>
            <sz val="9"/>
            <color rgb="FF000000"/>
            <rFont val="Tahoma"/>
            <family val="2"/>
          </rPr>
          <t> Otros:</t>
        </r>
        <r>
          <rPr>
            <sz val="9"/>
            <color rgb="FF000000"/>
            <rFont val="Tahoma"/>
            <family val="2"/>
          </rPr>
          <t xml:space="preserve"> activos de información que no corresponden a ninguno de los tipos descritos anteriormente, pero deben ser valorados para conocer su criticidad al interior del proceso.
</t>
        </r>
      </text>
    </comment>
    <comment ref="J8" authorId="5" shapeId="0" xr:uid="{00000000-0006-0000-0200-00000C000000}">
      <text>
        <r>
          <rPr>
            <b/>
            <sz val="9"/>
            <color rgb="FF000000"/>
            <rFont val="Tahoma"/>
            <family val="2"/>
          </rPr>
          <t xml:space="preserve">Descripción del soporte: </t>
        </r>
        <r>
          <rPr>
            <sz val="9"/>
            <color rgb="FF000000"/>
            <rFont val="Tahoma"/>
            <family val="2"/>
          </rPr>
          <t>seleccione de la lista el tipo de soporte del activo de información: 
•</t>
        </r>
        <r>
          <rPr>
            <b/>
            <sz val="9"/>
            <color rgb="FF000000"/>
            <rFont val="Tahoma"/>
            <family val="2"/>
          </rPr>
          <t xml:space="preserve"> Documento Físico</t>
        </r>
        <r>
          <rPr>
            <sz val="9"/>
            <color rgb="FF000000"/>
            <rFont val="Tahoma"/>
            <family val="2"/>
          </rPr>
          <t xml:space="preserve">: información en papel o impresa.
• </t>
        </r>
        <r>
          <rPr>
            <b/>
            <sz val="9"/>
            <color rgb="FF000000"/>
            <rFont val="Tahoma"/>
            <family val="2"/>
          </rPr>
          <t>Documento Digita</t>
        </r>
        <r>
          <rPr>
            <sz val="9"/>
            <color rgb="FF000000"/>
            <rFont val="Tahoma"/>
            <family val="2"/>
          </rPr>
          <t xml:space="preserve">l: información que se ha digitalizado o ha sufrido un proceso de conversión de una señal o soporte analógico a una representación digital . 
• </t>
        </r>
        <r>
          <rPr>
            <b/>
            <sz val="9"/>
            <color rgb="FF000000"/>
            <rFont val="Tahoma"/>
            <family val="2"/>
          </rPr>
          <t>Documento Electrónico</t>
        </r>
        <r>
          <rPr>
            <sz val="9"/>
            <color rgb="FF000000"/>
            <rFont val="Tahoma"/>
            <family val="2"/>
          </rPr>
          <t xml:space="preserve">: información generada, recibida, almacenada y comunicada se encuentra en medios electrónicos, y permanece en estos medios durante su ciclo vital . 
• </t>
        </r>
        <r>
          <rPr>
            <b/>
            <sz val="9"/>
            <color rgb="FF000000"/>
            <rFont val="Tahoma"/>
            <family val="2"/>
          </rPr>
          <t>Documento Físico y Digita</t>
        </r>
        <r>
          <rPr>
            <sz val="9"/>
            <color rgb="FF000000"/>
            <rFont val="Tahoma"/>
            <family val="2"/>
          </rPr>
          <t xml:space="preserve">l: información que se encuentra en estos dos (2) medios.
• </t>
        </r>
        <r>
          <rPr>
            <b/>
            <sz val="9"/>
            <color rgb="FF000000"/>
            <rFont val="Tahoma"/>
            <family val="2"/>
          </rPr>
          <t>Documento Físico y Electrónico</t>
        </r>
        <r>
          <rPr>
            <sz val="9"/>
            <color rgb="FF000000"/>
            <rFont val="Tahoma"/>
            <family val="2"/>
          </rPr>
          <t xml:space="preserve">: información que se encuentra en estos dos (2) medios.
• </t>
        </r>
        <r>
          <rPr>
            <b/>
            <sz val="9"/>
            <color rgb="FF000000"/>
            <rFont val="Tahoma"/>
            <family val="2"/>
          </rPr>
          <t>Documental Digital y Electrónico</t>
        </r>
        <r>
          <rPr>
            <sz val="9"/>
            <color rgb="FF000000"/>
            <rFont val="Tahoma"/>
            <family val="2"/>
          </rPr>
          <t xml:space="preserve">: información que se encuentra en estos dos (2) medios
• </t>
        </r>
        <r>
          <rPr>
            <b/>
            <sz val="9"/>
            <color rgb="FF000000"/>
            <rFont val="Tahoma"/>
            <family val="2"/>
          </rPr>
          <t>Documento Físico, Digital y Electrónico</t>
        </r>
        <r>
          <rPr>
            <sz val="9"/>
            <color rgb="FF000000"/>
            <rFont val="Tahoma"/>
            <family val="2"/>
          </rPr>
          <t xml:space="preserve">: información que se encuentra en estos tres (3) medios
• </t>
        </r>
        <r>
          <rPr>
            <b/>
            <sz val="9"/>
            <color rgb="FF000000"/>
            <rFont val="Tahoma"/>
            <family val="2"/>
          </rPr>
          <t>Otro</t>
        </r>
        <r>
          <rPr>
            <sz val="9"/>
            <color rgb="FF000000"/>
            <rFont val="Tahoma"/>
            <family val="2"/>
          </rPr>
          <t xml:space="preserve">: se debe seleccionar esta opción cuando la información del activo no se encuentre en ninguno de los medios anteriores.
• </t>
        </r>
        <r>
          <rPr>
            <b/>
            <sz val="9"/>
            <color rgb="FF000000"/>
            <rFont val="Tahoma"/>
            <family val="2"/>
          </rPr>
          <t>No Aplica</t>
        </r>
        <r>
          <rPr>
            <sz val="9"/>
            <color rgb="FF000000"/>
            <rFont val="Tahoma"/>
            <family val="2"/>
          </rPr>
          <t>: Elige esta opción cuando la información del activo no corresponde a ninguna de las anteriores opciones.</t>
        </r>
      </text>
    </comment>
    <comment ref="K8" authorId="0" shapeId="0" xr:uid="{00000000-0006-0000-0200-00000D000000}">
      <text>
        <r>
          <rPr>
            <b/>
            <sz val="9"/>
            <color rgb="FF000000"/>
            <rFont val="Tahoma"/>
            <family val="2"/>
          </rPr>
          <t xml:space="preserve">Descripción del soporte: </t>
        </r>
        <r>
          <rPr>
            <sz val="9"/>
            <color rgb="FF000000"/>
            <rFont val="Tahoma"/>
            <family val="2"/>
          </rPr>
          <t>se debe seleccionar de la lista el soporte específico de la información que contiene el activo, teniendo en cuenta las siguientes opciones: 
• Animación
• Audio
• Correo Electrónico
• Correo Electrónico, Documento de Texto
• Correo Electrónico, Hoja de Cálculo
• Compresión
• Base de Datos
• Documento de Texto
• Documento de Texto y Hoja de Cálculo
• Hoja de Cálculo
• Imagen
• PDF
• Presentaciones
• Video
• Web
• Otro</t>
        </r>
        <r>
          <rPr>
            <sz val="10"/>
            <color rgb="FF000000"/>
            <rFont val="Arial"/>
            <family val="2"/>
          </rPr>
          <t xml:space="preserve">
</t>
        </r>
        <r>
          <rPr>
            <b/>
            <sz val="10"/>
            <color rgb="FF000000"/>
            <rFont val="Arial"/>
            <family val="2"/>
          </rPr>
          <t xml:space="preserve">
</t>
        </r>
      </text>
    </comment>
    <comment ref="M8" authorId="0" shapeId="0" xr:uid="{00000000-0006-0000-0200-00000E000000}">
      <text>
        <r>
          <rPr>
            <b/>
            <sz val="9"/>
            <color rgb="FF000000"/>
            <rFont val="Tahoma"/>
            <family val="2"/>
          </rPr>
          <t xml:space="preserve">Serie: </t>
        </r>
        <r>
          <rPr>
            <b/>
            <sz val="9"/>
            <rFont val="Tahoma"/>
            <family val="2"/>
          </rPr>
          <t xml:space="preserve">
</t>
        </r>
        <r>
          <rPr>
            <sz val="9"/>
            <rFont val="Tahoma"/>
            <family val="2"/>
          </rPr>
          <t>Registrar el nombre asignado en la tabla de retención documental para la serie. En caso de no contar con una clasificación documental, en este campo se registra la expresión “sin establecer” y se procede a revisar el cuadro de clasificación documental ya sea para la actualización o para la elaboración de la TRD, según corresponda.</t>
        </r>
      </text>
    </comment>
    <comment ref="N8" authorId="0" shapeId="0" xr:uid="{00000000-0006-0000-0200-00000F000000}">
      <text>
        <r>
          <rPr>
            <b/>
            <sz val="9"/>
            <color rgb="FF000000"/>
            <rFont val="Tahoma"/>
            <family val="2"/>
          </rPr>
          <t xml:space="preserve">Subserie: 
</t>
        </r>
        <r>
          <rPr>
            <sz val="9"/>
            <color rgb="FF000000"/>
            <rFont val="Tahoma"/>
            <family val="2"/>
          </rPr>
          <t>Registrar el nombre asignado en la tabla de retención documental para la subserie. En caso de no contar con una clasificación documental, en este campo se registra la expresión “sin establecer” y se procede a revisar el cuadro de clasificación documental ya sea para la actualización o para la elaboración de la TRD, según corresponda.</t>
        </r>
      </text>
    </comment>
    <comment ref="O8" authorId="0" shapeId="0" xr:uid="{00000000-0006-0000-0200-000010000000}">
      <text>
        <r>
          <rPr>
            <b/>
            <sz val="9"/>
            <color rgb="FF000000"/>
            <rFont val="Tahoma"/>
            <family val="2"/>
          </rPr>
          <t>Descripción de la serie y subserie (categoría de información):</t>
        </r>
        <r>
          <rPr>
            <sz val="9"/>
            <rFont val="Tahoma"/>
            <family val="2"/>
          </rPr>
          <t xml:space="preserve"> hacer una breve descripción del contenido de la serie y subserie documental, la cual se puede ser tomada de las Fichas de Valoración Documental, si ya se encuentran elaboradas.</t>
        </r>
        <r>
          <rPr>
            <sz val="10"/>
            <rFont val="Arial"/>
            <family val="2"/>
          </rPr>
          <t xml:space="preserve">
</t>
        </r>
      </text>
    </comment>
    <comment ref="P8" authorId="2" shapeId="0" xr:uid="{00000000-0006-0000-0200-000011000000}">
      <text>
        <r>
          <rPr>
            <b/>
            <sz val="9"/>
            <color rgb="FF000000"/>
            <rFont val="Tahoma"/>
            <family val="2"/>
          </rPr>
          <t>- Sí:</t>
        </r>
        <r>
          <rPr>
            <sz val="9"/>
            <color rgb="FF000000"/>
            <rFont val="Tahoma"/>
            <family val="2"/>
          </rPr>
          <t xml:space="preserve"> seleccione esta opción si el activo de información tiene datos personales, es decir, cualquier información vinculada o que pueda asociarse a una o varias personas naturales determinadas o determinables.  
</t>
        </r>
        <r>
          <rPr>
            <b/>
            <sz val="9"/>
            <color rgb="FF000000"/>
            <rFont val="Tahoma"/>
            <family val="2"/>
          </rPr>
          <t>- No:</t>
        </r>
        <r>
          <rPr>
            <sz val="9"/>
            <color rgb="FF000000"/>
            <rFont val="Tahoma"/>
            <family val="2"/>
          </rPr>
          <t xml:space="preserve"> seleccione esta opción si el activo de información no contiene datos personales según la Ley 1581 de 2012.
</t>
        </r>
        <r>
          <rPr>
            <b/>
            <sz val="9"/>
            <color rgb="FF000000"/>
            <rFont val="Tahoma"/>
            <family val="2"/>
          </rPr>
          <t xml:space="preserve">- Datos sensibles: </t>
        </r>
        <r>
          <rPr>
            <sz val="9"/>
            <color rgb="FF000000"/>
            <rFont val="Tahoma"/>
            <family val="2"/>
          </rPr>
          <t>seleccione esta opción cuando el activo de información contenga datos que afecten la intimidad del titular o cuyo uso indebido pueda generar su discriminación, tales como aquellos que revelen el  origen racial o étnico,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r>
      </text>
    </comment>
    <comment ref="Q8" authorId="0" shapeId="0" xr:uid="{00000000-0006-0000-0200-000012000000}">
      <text>
        <r>
          <rPr>
            <b/>
            <sz val="9"/>
            <color rgb="FF000000"/>
            <rFont val="Tahoma"/>
            <family val="2"/>
          </rPr>
          <t xml:space="preserve">Ley 1712 de 2014
</t>
        </r>
        <r>
          <rPr>
            <sz val="9"/>
            <color rgb="FF000000"/>
            <rFont val="Tahoma"/>
            <family val="2"/>
          </rPr>
          <t>"Ley de Transparencia y acceso a la Información Pública"</t>
        </r>
        <r>
          <rPr>
            <b/>
            <sz val="9"/>
            <color rgb="FF000000"/>
            <rFont val="Tahoma"/>
            <family val="2"/>
          </rPr>
          <t xml:space="preserve">
Información pública (IPública): </t>
        </r>
        <r>
          <rPr>
            <sz val="9"/>
            <color rgb="FF000000"/>
            <rFont val="Tahoma"/>
            <family val="2"/>
          </rPr>
          <t>es toda información que la SDSCJ genere, obtenga, adquiera, o controle y esté obligado a publlicar.</t>
        </r>
        <r>
          <rPr>
            <b/>
            <sz val="9"/>
            <color rgb="FF000000"/>
            <rFont val="Tahoma"/>
            <family val="2"/>
          </rPr>
          <t xml:space="preserve">
Información pública clasificada (IPClasificada): </t>
        </r>
        <r>
          <rPr>
            <sz val="9"/>
            <color rgb="FF000000"/>
            <rFont val="Tahoma"/>
            <family val="2"/>
          </rPr>
          <t>es aquella información que estando en poder o custodia de la SDSCJ,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Ley 1712 de 2014.</t>
        </r>
        <r>
          <rPr>
            <b/>
            <sz val="9"/>
            <color rgb="FF000000"/>
            <rFont val="Tahoma"/>
            <family val="2"/>
          </rPr>
          <t xml:space="preserve">
Información pública reservada (IPReservada): </t>
        </r>
        <r>
          <rPr>
            <sz val="9"/>
            <color rgb="FF000000"/>
            <rFont val="Tahoma"/>
            <family val="2"/>
          </rPr>
          <t>es aquella información que estando en poder o custodia de la SDSCJ, es exceptuada de acceso a la ciudadanía por daño a intereses públicos y bajo cumplimiento de la totalidad de los requisitos consagrados en el artículo 19 de la Ley 1712 de 2014.</t>
        </r>
      </text>
    </comment>
    <comment ref="R8" authorId="0" shapeId="0" xr:uid="{00000000-0006-0000-0200-000013000000}">
      <text>
        <r>
          <rPr>
            <b/>
            <sz val="9"/>
            <color rgb="FF000000"/>
            <rFont val="Tahoma"/>
            <family val="2"/>
          </rPr>
          <t>Custodio de la información</t>
        </r>
        <r>
          <rPr>
            <sz val="9"/>
            <color rgb="FF000000"/>
            <rFont val="Tahoma"/>
            <family val="2"/>
          </rPr>
          <t>: indicar la dependencia del custodio de la información. es necesario tener en cuenta la localización del Activo.
• Despacho del Secretario
• Dirección Cárcel Distrital
• Dirección de Acceso a la Justicia 
• Dirección de Bienes para la Seguridad, Convivencia y Acceso a la Justicia
• Dirección de Gestión Humana.
• Dirección de Operaciones para el Fortalecimiento
• Dirección de Prevención y Cultura Ciudadana.
• Dirección de Recursos Físicos y Gestión Documental
• Dirección de Responsabilidad Penal Adolescente
• Dirección de Seguridad 
• Dirección de Tecnologías y Sistemas de la Información
• Dirección Financiera
• Dirección Jurídica y Contractual
• Oficina Asesora de Comunicaciones 
• Oficina Asesora de Planeación
• Oficina Centro de Comando, Control, Comunicaciones y Computo C-4.
• Oficina de Análisis de Información y Estudios Estratégicos 
• Oficina de Control Disciplinario Interno
• Oficina de Control Interno 
• Subsecretaría de Seguridad y Convivencia 
• Subsecretaría de Acceso a la Justicia
• Subsecretaría de Gestión Institucional
• Subsecretaria de Inversiones y Fortalecimiento de Capacidades Operativas</t>
        </r>
        <r>
          <rPr>
            <sz val="10"/>
            <color rgb="FF000000"/>
            <rFont val="Arial"/>
            <family val="2"/>
          </rPr>
          <t xml:space="preserve">
</t>
        </r>
      </text>
    </comment>
    <comment ref="S8" authorId="0" shapeId="0" xr:uid="{00000000-0006-0000-0200-000014000000}">
      <text>
        <r>
          <rPr>
            <b/>
            <sz val="9"/>
            <color rgb="FF000000"/>
            <rFont val="Tahoma"/>
            <family val="2"/>
          </rPr>
          <t>•  Estado:</t>
        </r>
        <r>
          <rPr>
            <sz val="9"/>
            <rFont val="Tahoma"/>
            <family val="2"/>
          </rPr>
          <t xml:space="preserve"> indicar si el activo (documento de archivo (registro)) se encuentra 
</t>
        </r>
        <r>
          <rPr>
            <b/>
            <sz val="9"/>
            <color indexed="81"/>
            <rFont val="Tahoma"/>
            <family val="2"/>
          </rPr>
          <t>Disponible</t>
        </r>
        <r>
          <rPr>
            <sz val="9"/>
            <rFont val="Tahoma"/>
            <family val="2"/>
          </rPr>
          <t xml:space="preserve"> (los usuarios pueden acceder a él en el lugar donde se ubica el documento original), </t>
        </r>
        <r>
          <rPr>
            <b/>
            <sz val="9"/>
            <color indexed="81"/>
            <rFont val="Tahoma"/>
            <family val="2"/>
          </rPr>
          <t>Publicado</t>
        </r>
        <r>
          <rPr>
            <sz val="9"/>
            <rFont val="Tahoma"/>
            <family val="2"/>
          </rPr>
          <t xml:space="preserve"> (los usuarios pueden acceder en línea al documento, es decir, a través de la página web u otro medio habilitado para tal fin), o 
</t>
        </r>
        <r>
          <rPr>
            <b/>
            <sz val="9"/>
            <color indexed="81"/>
            <rFont val="Tahoma"/>
            <family val="2"/>
          </rPr>
          <t xml:space="preserve">Disponible y Publicado </t>
        </r>
        <r>
          <rPr>
            <sz val="9"/>
            <rFont val="Tahoma"/>
            <family val="2"/>
          </rPr>
          <t>(puede presentarse que el original del documento de archivo (registro) se encuentre disponible, pero que exista publicada una copia del mismo).</t>
        </r>
      </text>
    </comment>
    <comment ref="T8" authorId="0" shapeId="0" xr:uid="{00000000-0006-0000-0200-000015000000}">
      <text>
        <r>
          <rPr>
            <b/>
            <sz val="9"/>
            <color rgb="FF000000"/>
            <rFont val="Tahoma"/>
            <family val="2"/>
          </rPr>
          <t xml:space="preserve">  Ubicación del Activo de Informacion: </t>
        </r>
        <r>
          <rPr>
            <sz val="9"/>
            <rFont val="Tahoma"/>
            <family val="2"/>
          </rPr>
          <t xml:space="preserve">indicar el archivo de gestión o el lugar donde reposa el original del Activo.
• </t>
        </r>
        <r>
          <rPr>
            <b/>
            <sz val="9"/>
            <color indexed="81"/>
            <rFont val="Tahoma"/>
            <family val="2"/>
          </rPr>
          <t>Físico</t>
        </r>
        <r>
          <rPr>
            <sz val="9"/>
            <rFont val="Tahoma"/>
            <family val="2"/>
          </rPr>
          <t xml:space="preserve">: El activo de información se encuentra ubicado de forma física.
• </t>
        </r>
        <r>
          <rPr>
            <b/>
            <sz val="9"/>
            <color indexed="81"/>
            <rFont val="Tahoma"/>
            <family val="2"/>
          </rPr>
          <t>SharePoint</t>
        </r>
        <r>
          <rPr>
            <sz val="9"/>
            <rFont val="Tahoma"/>
            <family val="2"/>
          </rPr>
          <t xml:space="preserve">: El activo de información se encuentra ubicado en los repositorios SharePoint (activos en línea) habilitados para la Entidad. 
• </t>
        </r>
        <r>
          <rPr>
            <b/>
            <sz val="9"/>
            <color indexed="81"/>
            <rFont val="Tahoma"/>
            <family val="2"/>
          </rPr>
          <t>Físico y Sharepoint</t>
        </r>
        <r>
          <rPr>
            <sz val="9"/>
            <rFont val="Tahoma"/>
            <family val="2"/>
          </rPr>
          <t xml:space="preserve">: El activo cumple con las dos condiciones anteriores.
• </t>
        </r>
        <r>
          <rPr>
            <b/>
            <sz val="9"/>
            <color indexed="81"/>
            <rFont val="Tahoma"/>
            <family val="2"/>
          </rPr>
          <t>Proveedor de servicio de nube:</t>
        </r>
        <r>
          <rPr>
            <sz val="9"/>
            <rFont val="Tahoma"/>
            <family val="2"/>
          </rPr>
          <t xml:space="preserve"> El activo de Información se encuentra ubicado en los proveedores de servicio de nube habilitados para la Entidad.
</t>
        </r>
        <r>
          <rPr>
            <sz val="10"/>
            <rFont val="Arial"/>
            <family val="2"/>
          </rPr>
          <t xml:space="preserve">
</t>
        </r>
      </text>
    </comment>
    <comment ref="U8" authorId="0" shapeId="0" xr:uid="{00000000-0006-0000-0200-000016000000}">
      <text>
        <r>
          <rPr>
            <b/>
            <sz val="9"/>
            <color rgb="FF000000"/>
            <rFont val="Tahoma"/>
            <family val="2"/>
          </rPr>
          <t>Link de publicación:</t>
        </r>
        <r>
          <rPr>
            <sz val="9"/>
            <rFont val="Tahoma"/>
            <family val="2"/>
          </rPr>
          <t xml:space="preserve"> incluir el link de consulta del activo de informacion en el caso en que se encuentre en línea, es decir, a través de la página web u otro medio habilitado para tal fin. De lo contrario escriba “No aplica </t>
        </r>
        <r>
          <rPr>
            <b/>
            <sz val="9"/>
            <color indexed="81"/>
            <rFont val="Tahoma"/>
            <family val="2"/>
          </rPr>
          <t>(N/A)</t>
        </r>
        <r>
          <rPr>
            <sz val="9"/>
            <rFont val="Tahoma"/>
            <family val="2"/>
          </rPr>
          <t>”.</t>
        </r>
      </text>
    </comment>
    <comment ref="V8" authorId="0" shapeId="0" xr:uid="{00000000-0006-0000-0200-000017000000}">
      <text>
        <r>
          <rPr>
            <b/>
            <sz val="9"/>
            <color rgb="FF000000"/>
            <rFont val="Tahoma"/>
            <family val="2"/>
          </rPr>
          <t>Dependencia</t>
        </r>
        <r>
          <rPr>
            <sz val="9"/>
            <rFont val="Tahoma"/>
            <family val="2"/>
          </rPr>
          <t>: es el nombre de la dependencia responsable de la producción del activo en virtud al cumplimiento de sus funciones, procesos y procedimientos.
• Despacho del Secretario
• Dirección Cárcel Distrital
• Dirección de Acceso a la Justicia 
• Dirección de Bienes para la Seguridad, Convivencia y Acceso a la Justicia
• Dirección de Gestión Humana.
• Dirección de Operaciones para el Fortalecimiento
• Dirección de Prevención y Cultura Ciudadana.
• Dirección de Recursos Físicos y Gestión Documental
• Dirección de Responsabilidad Penal Adolescente
• Dirección de Seguridad 
• Dirección de Tecnologías y Sistemas de la Información
• Dirección Financiera
• Dirección Jurídica y Contractual
• Oficina Asesora de Comunicaciones 
• Oficina Asesora de Planeación
• Oficina Centro de Comando, Control, Comunicaciones y Computo C-4.
• Oficina de Análisis de Información y Estudios Estratégicos 
• Oficina de Control Disciplinario Interno
• Oficina de Control Interno 
• Subsecretaría de Seguridad y Convivencia 
• Subsecretaría de Acceso a la Justicia
• Subsecretaría de Gestión Institucional
• Subsecretaria de Inversiones y Fortalecimiento de Capacidades Operativas</t>
        </r>
      </text>
    </comment>
    <comment ref="W8" authorId="6" shapeId="0" xr:uid="{00000000-0006-0000-0200-000018000000}">
      <text>
        <r>
          <rPr>
            <sz val="9"/>
            <color indexed="81"/>
            <rFont val="Tahoma"/>
            <family val="2"/>
          </rPr>
          <t xml:space="preserve">Identifica el momento de la creación de la información.
Literal 5 Artículo 40 - Decreto 103/2015
Literal E Artículo 42 - Decreto 103/2015
Indique la fecha de creación del activo de información o base de datos dentro de la dependencia, en formato DD/MM/AAAA, si la fecha  no es concreta o no se puede identificar fácilmente y este activo es parte constante en su gestión, defina la fecha desde el 1 de enero de la vigencia ó en el caso que el activo de información sea generado, creado o expedido por una norma, establezca la fecha de generación a partir de la fecha de expedición de la norma. </t>
        </r>
      </text>
    </comment>
    <comment ref="X8" authorId="6" shapeId="0" xr:uid="{00000000-0006-0000-0200-000019000000}">
      <text>
        <r>
          <rPr>
            <b/>
            <sz val="9"/>
            <color indexed="81"/>
            <rFont val="Tahoma"/>
            <family val="2"/>
          </rPr>
          <t>Objetivo Legítimo de la excepción</t>
        </r>
        <r>
          <rPr>
            <sz val="9"/>
            <color indexed="81"/>
            <rFont val="Tahoma"/>
            <family val="2"/>
          </rPr>
          <t xml:space="preserve">: La identificación de la excepción que, dentro de las previstas en los artículos 18 y 19 de la Ley 1712 de 2014, cobija la calificación de información reservada o clasificada.
</t>
        </r>
        <r>
          <rPr>
            <b/>
            <sz val="9"/>
            <color indexed="81"/>
            <rFont val="Tahoma"/>
            <family val="2"/>
          </rPr>
          <t>Información Pública Clasificada:</t>
        </r>
        <r>
          <rPr>
            <sz val="9"/>
            <color indexed="81"/>
            <rFont val="Tahoma"/>
            <family val="2"/>
          </rPr>
          <t xml:space="preserve">
• El derecho de toda persona a la intimidad, bajo las limitaciones propias que impone la condición de servidor público, en concordancia con lo estipulado
• El derecho de toda persona a la vida, la salud o la seguridad;
• Los secretos comerciales, industriales y profesionales, así como los estipulados en el parágrafo del artículo 77 de la Ley 1474 de 2011."
</t>
        </r>
        <r>
          <rPr>
            <b/>
            <sz val="9"/>
            <color indexed="81"/>
            <rFont val="Tahoma"/>
            <family val="2"/>
          </rPr>
          <t>Información Pública Reservada:</t>
        </r>
        <r>
          <rPr>
            <sz val="9"/>
            <color indexed="81"/>
            <rFont val="Tahoma"/>
            <family val="2"/>
          </rPr>
          <t xml:space="preserve">
• La defensa y seguridad nacional.
• La seguridad pública.
• Las relaciones internacionales.
• La prevención, investigación y persecución de los delitos y las faltas disciplinarias, mientras que no se haga efectiva la medida de aseguramiento o se formule pliego de cargos, según el caso.
• El debido proceso y la igualdad de las partes en los procesos judiciales.
• La administración efectiva de la justicia.
• Los derechos de la infancia y la adolescencia.
• La estabilidad macroeconómica y financiera del país.
• La salud pública.
</t>
        </r>
      </text>
    </comment>
    <comment ref="Y8" authorId="6" shapeId="0" xr:uid="{00000000-0006-0000-0200-00001A000000}">
      <text>
        <r>
          <rPr>
            <sz val="9"/>
            <color indexed="81"/>
            <rFont val="Tahoma"/>
            <family val="2"/>
          </rPr>
          <t>El fundamento constitucional o legal que justifican la clasificación o la reserva, señalando expresamente la norma, artículo, inciso o párrafo que la ampara</t>
        </r>
      </text>
    </comment>
    <comment ref="Z8" authorId="6" shapeId="0" xr:uid="{00000000-0006-0000-0200-00001B000000}">
      <text>
        <r>
          <rPr>
            <sz val="9"/>
            <color indexed="81"/>
            <rFont val="Tahoma"/>
            <family val="2"/>
          </rPr>
          <t>Mención de la norma jurídica que sirve como fundamento jurídico para la clasificación o reserva de la información.</t>
        </r>
      </text>
    </comment>
    <comment ref="AA8" authorId="6" shapeId="0" xr:uid="{00000000-0006-0000-0200-00001C000000}">
      <text>
        <r>
          <rPr>
            <b/>
            <sz val="9"/>
            <color indexed="81"/>
            <rFont val="Tahoma"/>
            <family val="2"/>
          </rPr>
          <t>Excepción Total o Parcial</t>
        </r>
        <r>
          <rPr>
            <sz val="9"/>
            <color indexed="81"/>
            <rFont val="Tahoma"/>
            <family val="2"/>
          </rPr>
          <t xml:space="preserve">: Elija de la lista desplegable Según sea integral o parcial la calificación, las partes o secciones clasificadas o reservadas.
 Total
 Parcial
 N/A (No Aplica)
</t>
        </r>
      </text>
    </comment>
    <comment ref="AB8" authorId="6" shapeId="0" xr:uid="{00000000-0006-0000-0200-00001D000000}">
      <text>
        <r>
          <rPr>
            <sz val="9"/>
            <color indexed="81"/>
            <rFont val="Tahoma"/>
            <family val="2"/>
          </rPr>
          <t>La fecha de la calificación de la información como reservada o clasificada.</t>
        </r>
      </text>
    </comment>
    <comment ref="AC8" authorId="6" shapeId="0" xr:uid="{00000000-0006-0000-0200-00001E000000}">
      <text>
        <r>
          <rPr>
            <sz val="9"/>
            <color indexed="81"/>
            <rFont val="Tahoma"/>
            <family val="2"/>
          </rPr>
          <t xml:space="preserve">El tiempo que cobija la clasificación o reserva
Articulo 18 - Ley 1712/2014 (Información Pública Clasificada) -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22 - Ley 1712/2014. Excepciones temporales. La Reservada de las informaciones amparadas por el Artículo 19 (Información Pública Reservadada) no deberá extenderse por un período mayor a quince (15) años.El tiempo que cobija la clasificación o reserva
</t>
        </r>
      </text>
    </comment>
    <comment ref="AD8" authorId="3" shapeId="0" xr:uid="{00000000-0006-0000-0200-00001F000000}">
      <text>
        <r>
          <rPr>
            <b/>
            <sz val="9"/>
            <color rgb="FF000000"/>
            <rFont val="Tahoma"/>
            <family val="2"/>
          </rPr>
          <t>IMPACTO SOCIAL</t>
        </r>
        <r>
          <rPr>
            <sz val="9"/>
            <color rgb="FF000000"/>
            <rFont val="Tahoma"/>
            <family val="2"/>
          </rPr>
          <t xml:space="preserve">:  Cuando se Afecta al 0,5% de población Nacional – 250,000 personas.
</t>
        </r>
      </text>
    </comment>
    <comment ref="AE8" authorId="1" shapeId="0" xr:uid="{00000000-0006-0000-0200-000020000000}">
      <text>
        <r>
          <rPr>
            <b/>
            <sz val="9"/>
            <color indexed="81"/>
            <rFont val="Tahoma"/>
            <family val="2"/>
          </rPr>
          <t xml:space="preserve">IMPACTO ECONÓMICO: </t>
        </r>
        <r>
          <rPr>
            <sz val="9"/>
            <color indexed="81"/>
            <rFont val="Tahoma"/>
            <family val="2"/>
          </rPr>
          <t xml:space="preserve"> Cuando su afectación económica corresponde al PIB de un día o lo equivalente a al 0,123% del PIB Anual – 464,619,736.
</t>
        </r>
      </text>
    </comment>
    <comment ref="AF8" authorId="3" shapeId="0" xr:uid="{00000000-0006-0000-0200-000021000000}">
      <text>
        <r>
          <rPr>
            <b/>
            <sz val="9"/>
            <color rgb="FF000000"/>
            <rFont val="Tahoma"/>
            <family val="2"/>
          </rPr>
          <t>IMPACTO AMBIENTAL:</t>
        </r>
        <r>
          <rPr>
            <sz val="9"/>
            <color rgb="FF000000"/>
            <rFont val="Tahoma"/>
            <family val="2"/>
          </rPr>
          <t xml:space="preserve"> Cuando su afectación ambiental requiere 3 años de recuperación.</t>
        </r>
      </text>
    </comment>
    <comment ref="AG8" authorId="4" shapeId="0" xr:uid="{00000000-0006-0000-0200-000022000000}">
      <text>
        <r>
          <rPr>
            <sz val="9"/>
            <color rgb="FF000000"/>
            <rFont val="Tahoma"/>
            <family val="2"/>
          </rPr>
          <t xml:space="preserve">El impacto que tendría para la entidad la pérdida de confidencialidad de la información del activo identificado, teniendo en cuenta las siguientes opciones:
</t>
        </r>
        <r>
          <rPr>
            <b/>
            <sz val="9"/>
            <color rgb="FF000000"/>
            <rFont val="Tahoma"/>
            <family val="2"/>
          </rPr>
          <t>Alta:</t>
        </r>
        <r>
          <rPr>
            <sz val="9"/>
            <color rgb="FF000000"/>
            <rFont val="Tahoma"/>
            <family val="2"/>
          </rPr>
          <t xml:space="preserve"> el conocimiento o divulgación no autorizada de este activo de información impacta negativamente a toda la entidad. 
</t>
        </r>
        <r>
          <rPr>
            <b/>
            <sz val="9"/>
            <color rgb="FF000000"/>
            <rFont val="Tahoma"/>
            <family val="2"/>
          </rPr>
          <t>Media:</t>
        </r>
        <r>
          <rPr>
            <sz val="9"/>
            <color rgb="FF000000"/>
            <rFont val="Tahoma"/>
            <family val="2"/>
          </rPr>
          <t xml:space="preserve"> el conocimiento o divulgación no autorizada de este activo de información impacta negativamente a algunos procesos de la entidad. 
</t>
        </r>
        <r>
          <rPr>
            <b/>
            <sz val="9"/>
            <color rgb="FF000000"/>
            <rFont val="Tahoma"/>
            <family val="2"/>
          </rPr>
          <t xml:space="preserve">
Baja: </t>
        </r>
        <r>
          <rPr>
            <sz val="9"/>
            <color rgb="FF000000"/>
            <rFont val="Tahoma"/>
            <family val="2"/>
          </rPr>
          <t xml:space="preserve">el conocimiento o divulgación no autorizada de este activo de información no tiene ningún impacto negativo en el proceso
</t>
        </r>
      </text>
    </comment>
    <comment ref="AH8" authorId="4" shapeId="0" xr:uid="{00000000-0006-0000-0200-000023000000}">
      <text>
        <r>
          <rPr>
            <sz val="9"/>
            <color rgb="FF000000"/>
            <rFont val="Tahoma"/>
            <family val="2"/>
          </rPr>
          <t xml:space="preserve">El impacto que tendría para la entidad la pérdida de integridad de la información del activo identificado, teniendo en cuenta las siguientes opciones :
</t>
        </r>
        <r>
          <rPr>
            <b/>
            <sz val="9"/>
            <color rgb="FF000000"/>
            <rFont val="Tahoma"/>
            <family val="2"/>
          </rPr>
          <t>Alta:</t>
        </r>
        <r>
          <rPr>
            <sz val="9"/>
            <color rgb="FF000000"/>
            <rFont val="Tahoma"/>
            <family val="2"/>
          </rPr>
          <t xml:space="preserve"> información cuya pérdida de exactitud y completitud puede conllevar un impacto negativo de índole legal o económico, retrasar sus funciones, o generar pérdidas de imagen severas de la entidad.
</t>
        </r>
        <r>
          <rPr>
            <b/>
            <sz val="9"/>
            <color rgb="FF000000"/>
            <rFont val="Tahoma"/>
            <family val="2"/>
          </rPr>
          <t>Media:</t>
        </r>
        <r>
          <rPr>
            <sz val="9"/>
            <color rgb="FF000000"/>
            <rFont val="Tahoma"/>
            <family val="2"/>
          </rPr>
          <t xml:space="preserve"> información cuya pérdida de exactitud y completitud puede conllevar un impacto negativo de índole legal o económico, retrasar sus funciones, o generar pérdida de imagen moderado a funcionarios de la entidad.
</t>
        </r>
        <r>
          <rPr>
            <b/>
            <sz val="9"/>
            <color rgb="FF000000"/>
            <rFont val="Tahoma"/>
            <family val="2"/>
          </rPr>
          <t>Baja:</t>
        </r>
        <r>
          <rPr>
            <sz val="9"/>
            <color rgb="FF000000"/>
            <rFont val="Tahoma"/>
            <family val="2"/>
          </rPr>
          <t xml:space="preserve"> información cuya pérdida de exactitud y completitud conlleva un impacto no significativo para la entidad
</t>
        </r>
      </text>
    </comment>
    <comment ref="AI8" authorId="4" shapeId="0" xr:uid="{00000000-0006-0000-0200-000024000000}">
      <text>
        <r>
          <rPr>
            <sz val="9"/>
            <color rgb="FF000000"/>
            <rFont val="Tahoma"/>
            <family val="2"/>
          </rPr>
          <t xml:space="preserve">El impacto que tendría para la entidad la pérdida de disponibilidad de la información del activo identificado, teniendo en cuenta las siguientes opciones :
</t>
        </r>
        <r>
          <rPr>
            <b/>
            <sz val="9"/>
            <color rgb="FF000000"/>
            <rFont val="Tahoma"/>
            <family val="2"/>
          </rPr>
          <t>Alta:</t>
        </r>
        <r>
          <rPr>
            <sz val="9"/>
            <color rgb="FF000000"/>
            <rFont val="Tahoma"/>
            <family val="2"/>
          </rPr>
          <t xml:space="preserve"> la no disponibilidad de la información puede conllevar un impacto negativo de índole legal o económico, retrasar sus funciones, o generar pérdidas de imagen severas a la entidad.
</t>
        </r>
        <r>
          <rPr>
            <b/>
            <sz val="9"/>
            <color rgb="FF000000"/>
            <rFont val="Tahoma"/>
            <family val="2"/>
          </rPr>
          <t>Media</t>
        </r>
        <r>
          <rPr>
            <sz val="9"/>
            <color rgb="FF000000"/>
            <rFont val="Tahoma"/>
            <family val="2"/>
          </rPr>
          <t xml:space="preserve">: la no disponibilidad de la información puede conllevar un impacto negativo de índole legal o económico, retrasar sus funciones, o generar pérdida de imagen moderado a la entidad.
</t>
        </r>
        <r>
          <rPr>
            <b/>
            <sz val="9"/>
            <color rgb="FF000000"/>
            <rFont val="Tahoma"/>
            <family val="2"/>
          </rPr>
          <t>Baja:</t>
        </r>
        <r>
          <rPr>
            <sz val="9"/>
            <color rgb="FF000000"/>
            <rFont val="Tahoma"/>
            <family val="2"/>
          </rPr>
          <t xml:space="preserve"> la no disponibilidad de la información puede afectar la operación normal de la entidad o entes externos, pero no conlleva implicaciones legales, económicas o de pérdida de imagen.
</t>
        </r>
      </text>
    </comment>
    <comment ref="AJ8" authorId="4" shapeId="0" xr:uid="{00000000-0006-0000-0200-000025000000}">
      <text>
        <r>
          <rPr>
            <b/>
            <sz val="9"/>
            <color rgb="FF000000"/>
            <rFont val="Tahoma"/>
            <family val="2"/>
          </rPr>
          <t>Importancia del activo:</t>
        </r>
        <r>
          <rPr>
            <sz val="9"/>
            <color rgb="FF000000"/>
            <rFont val="Tahoma"/>
            <family val="2"/>
          </rPr>
          <t xml:space="preserve"> campo automatico no diligenciar.este campo se calcula automáticamente, de acuerdo con los criterios seleccionados en la Confidencialidad, Integridad y Disponibilidad
Concepto tomado de Guía para la orientación de la GRSD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M4" authorId="0" shapeId="0" xr:uid="{00000000-0006-0000-0300-000001000000}">
      <text>
        <r>
          <rPr>
            <b/>
            <sz val="9"/>
            <color indexed="81"/>
            <rFont val="Tahoma"/>
            <family val="2"/>
          </rPr>
          <t xml:space="preserve">Describa el procedimiento al cual esta asociado el riesgo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G5" authorId="0" shapeId="0" xr:uid="{00000000-0006-0000-0400-000001000000}">
      <text>
        <r>
          <rPr>
            <b/>
            <sz val="9"/>
            <color rgb="FF000000"/>
            <rFont val="Tahoma"/>
            <family val="2"/>
          </rPr>
          <t xml:space="preserve">El control debe incluir los siguientes elementos:
</t>
        </r>
        <r>
          <rPr>
            <b/>
            <sz val="9"/>
            <color rgb="FF000000"/>
            <rFont val="Tahoma"/>
            <family val="2"/>
          </rPr>
          <t xml:space="preserve">*Responsable de la ejecución.
</t>
        </r>
        <r>
          <rPr>
            <b/>
            <sz val="9"/>
            <color rgb="FF000000"/>
            <rFont val="Tahoma"/>
            <family val="2"/>
          </rPr>
          <t xml:space="preserve">*Objetivo del control ( verificar, validar, comparar, etc.)
</t>
        </r>
        <r>
          <rPr>
            <b/>
            <sz val="9"/>
            <color rgb="FF000000"/>
            <rFont val="Tahoma"/>
            <family val="2"/>
          </rPr>
          <t xml:space="preserve">*Periodicidad de la aplicación del control
</t>
        </r>
        <r>
          <rPr>
            <b/>
            <sz val="9"/>
            <color rgb="FF000000"/>
            <rFont val="Tahoma"/>
            <family val="2"/>
          </rPr>
          <t xml:space="preserve">*Modo en que se implementa
</t>
        </r>
        <r>
          <rPr>
            <b/>
            <sz val="9"/>
            <color rgb="FF000000"/>
            <rFont val="Tahoma"/>
            <family val="2"/>
          </rPr>
          <t xml:space="preserve">*Que se hace con las desviaciones 
</t>
        </r>
        <r>
          <rPr>
            <b/>
            <sz val="9"/>
            <color rgb="FF000000"/>
            <rFont val="Tahoma"/>
            <family val="2"/>
          </rPr>
          <t>*Donde reposa el soporte de la ejecución</t>
        </r>
      </text>
    </comment>
    <comment ref="H5" authorId="0" shapeId="0" xr:uid="{00000000-0006-0000-0400-000002000000}">
      <text>
        <r>
          <rPr>
            <b/>
            <sz val="9"/>
            <color indexed="81"/>
            <rFont val="Tahoma"/>
            <family val="2"/>
          </rPr>
          <t>Ver tabla 6 de la hoja TABLAS DE INFORMACIÓN</t>
        </r>
      </text>
    </comment>
    <comment ref="J5" authorId="0" shapeId="0" xr:uid="{00000000-0006-0000-0400-000003000000}">
      <text>
        <r>
          <rPr>
            <b/>
            <sz val="9"/>
            <color indexed="81"/>
            <rFont val="Tahoma"/>
            <family val="2"/>
          </rPr>
          <t xml:space="preserve">Describa al responsable de la implementación del control
</t>
        </r>
      </text>
    </comment>
    <comment ref="L5" authorId="0" shapeId="0" xr:uid="{00000000-0006-0000-0400-000004000000}">
      <text>
        <r>
          <rPr>
            <b/>
            <sz val="9"/>
            <color rgb="FF000000"/>
            <rFont val="Tahoma"/>
            <family val="2"/>
          </rPr>
          <t>1 si no existe evidencia, 10 si existe evidencia contundente</t>
        </r>
      </text>
    </comment>
    <comment ref="N5" authorId="0" shapeId="0" xr:uid="{00000000-0006-0000-0400-000005000000}">
      <text>
        <r>
          <rPr>
            <b/>
            <sz val="9"/>
            <color rgb="FF000000"/>
            <rFont val="Tahoma"/>
            <family val="2"/>
          </rPr>
          <t xml:space="preserve">Seleccione la frecuencia de la implementación del control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5" authorId="0" shapeId="0" xr:uid="{00000000-0006-0000-0500-000001000000}">
      <text>
        <r>
          <rPr>
            <b/>
            <sz val="9"/>
            <color indexed="81"/>
            <rFont val="Tahoma"/>
            <family val="2"/>
          </rPr>
          <t xml:space="preserve">Seleccione si Sí o No el control afecta la probabilidad de que el riesgo se materialice
</t>
        </r>
      </text>
    </comment>
    <comment ref="C5" authorId="0" shapeId="0" xr:uid="{00000000-0006-0000-0500-000002000000}">
      <text>
        <r>
          <rPr>
            <b/>
            <sz val="9"/>
            <color indexed="81"/>
            <rFont val="Tahoma"/>
            <family val="2"/>
          </rPr>
          <t>Seleccione si Sí o No el control afecta el impacto del riesgo en el proceso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5" authorId="0" shapeId="0" xr:uid="{00000000-0006-0000-0600-000001000000}">
      <text>
        <r>
          <rPr>
            <b/>
            <sz val="9"/>
            <color indexed="81"/>
            <rFont val="Tahoma"/>
            <family val="2"/>
          </rPr>
          <t xml:space="preserve">seleccione el tipo de acción que se tomara sobre el riesgo residual
</t>
        </r>
      </text>
    </comment>
    <comment ref="C5" authorId="0" shapeId="0" xr:uid="{00000000-0006-0000-0600-000002000000}">
      <text>
        <r>
          <rPr>
            <b/>
            <sz val="9"/>
            <color indexed="81"/>
            <rFont val="Tahoma"/>
            <family val="2"/>
          </rPr>
          <t>Describa la acción que se tomara sobre el riesgo residual</t>
        </r>
      </text>
    </comment>
    <comment ref="D5" authorId="0" shapeId="0" xr:uid="{00000000-0006-0000-0600-000003000000}">
      <text>
        <r>
          <rPr>
            <b/>
            <sz val="9"/>
            <color indexed="81"/>
            <rFont val="Tahoma"/>
            <family val="2"/>
          </rPr>
          <t xml:space="preserve">Describa si hay o no un indicador relacionado a la implementación del control
</t>
        </r>
      </text>
    </comment>
    <comment ref="E5" authorId="0" shapeId="0" xr:uid="{00000000-0006-0000-0600-00000400000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<sst xmlns="http://schemas.openxmlformats.org/spreadsheetml/2006/main" count="11074" uniqueCount="2075">
  <si>
    <t xml:space="preserve">MATRIZ DE RIESGOS DE SEGURIDAD DE LA INFORMACIÓN </t>
  </si>
  <si>
    <t>F-FI-1385
V.2</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</si>
  <si>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</si>
  <si>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</si>
  <si>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</si>
  <si>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2028 la SDSCJ, será reconocida como una institución líder en el impulso y la participación de iniciativas para la promoción y preservación de la seguridad ciudadana. Con altos estándares de calidad y eficiencia en la entrega de sus servicios, que fortalezcan la confianza de los ciudadanos en una estrategia integral de convivencia, seguridad y acceso a la justicia.</t>
  </si>
  <si>
    <t>Objetivos estrategicos</t>
  </si>
  <si>
    <t>La Secretaría Distrital de Seguridad, Convivencia y Justicia cuenta con los siguientes objetivos estratégicos derivados del Plan Integral de Seguridad, Convivencia y Justicia: 
1. Contribuir en la gestión de conflictos, el fortalecimiento de convivencias pacíficas y relaciones armónicas en las comunidades para propiciar la construcción de confianza.
2. Contribuir al mejoramiento de las condiciones de seguridad mediante la articulación interinstitucional, la cooperación ciudadana y el uso estratégico de datos para la comprensión integral del territorio y el fortalecimiento de la intervención territorial.
3. Formalizar el sistema distrital de justicia con enfoque restaurativo en Bogotá, que articule los actores públicos, comunitarios y sociales en el marco de una justicia que resuelve, restaura y reintegra. 
4. Fortalecer la estructura y las capacidades del modelo operativo de seguridad y emergencias para optimizar la toma de decisiones, la predicción y la respuesta coordinada, eficiente y eficaz a incidentes en la ciudad de Bogotá
5. Mejorar la gestión y la eficiencia organizacional, para el fortalecimiento de las capacidades de los organismos de vigilancia policial, funciones militares y otras de apoyo a la seguridad, la convivencia y justicia de Bogotá.
6. Fortalecer las capacidades organizacionales para implementar la estrategia, optimizar los procesos, y mejorar las prácticas de gestión que garanticen una operación más eficiente, eficaz, orientada al logro de los propósitos institucionales.</t>
  </si>
  <si>
    <t>Mención de recursos</t>
  </si>
  <si>
    <t>La Secretaria Distrital de Seguridad, Convivencia y Justicia cuenta con los recursos humanos, economicos, fisicos y tecnologicos necesarios para la correcta administracion de los Riesgos de Seguridad de la Información y la no materialización de los mismos.</t>
  </si>
  <si>
    <t xml:space="preserve">Control de Cambios </t>
  </si>
  <si>
    <t xml:space="preserve">Cambios </t>
  </si>
  <si>
    <t xml:space="preserve">Fecha </t>
  </si>
  <si>
    <t xml:space="preserve">Versión </t>
  </si>
  <si>
    <t>Se realiza actualizacion de controles de acuerdo a las mesas de trabajo realizadas con las areas y procesos sobre riesgos de seguridad y privacidad de la información</t>
  </si>
  <si>
    <t>F-FI-1385-V1</t>
  </si>
  <si>
    <t>Se realiza actualizacion del formato F-FI-1385 Versión 2 en el Portal MIPG (se agrego campo de controles automaticos y manuales segun recomendación de la OCI)
Se realiza el ajuste y creación de un nuevo riesgo nuevo con dos controles establecidos, perteneciente al proceso Acceso y Fortalecimiento a la Justicia.
Se realiza ajuste y actualizacion al Riesgo R5-C4 perteneciente al proceso de Bienes.
Se realiza el ajuste y creacion de un nuevo control para el proceso Gestión y Analisis de Información</t>
  </si>
  <si>
    <t>F-FI-1385-V2</t>
  </si>
  <si>
    <t>HOJA RESUMEN</t>
  </si>
  <si>
    <t xml:space="preserve">PLAN DE TRATAMIENTO DEL RIESGO </t>
  </si>
  <si>
    <t># Riesgo</t>
  </si>
  <si>
    <t># Control</t>
  </si>
  <si>
    <t>Riesgo</t>
  </si>
  <si>
    <t>Proceso</t>
  </si>
  <si>
    <t>Riesgo Inherente</t>
  </si>
  <si>
    <t>Causa  Mitigada</t>
  </si>
  <si>
    <t>Tipo de tratamiento de riesgo</t>
  </si>
  <si>
    <t>Control</t>
  </si>
  <si>
    <t>Tipología Control</t>
  </si>
  <si>
    <t>Soporte</t>
  </si>
  <si>
    <t>Responsable</t>
  </si>
  <si>
    <t>Periodicidad</t>
  </si>
  <si>
    <t>Evaluacion global de los controles (sobre 100)</t>
  </si>
  <si>
    <t>Riesgo Residual</t>
  </si>
  <si>
    <t>Indicador</t>
  </si>
  <si>
    <t>Correo Electronico y/o Documento Oficial</t>
  </si>
  <si>
    <t>Cuatrimestral</t>
  </si>
  <si>
    <t xml:space="preserve">Comunicado Oficial y/o Correo Electronico </t>
  </si>
  <si>
    <t>Mensual</t>
  </si>
  <si>
    <t>Correo Electronico</t>
  </si>
  <si>
    <t>Correo Electronico y/o comunicado oficial</t>
  </si>
  <si>
    <t>Solicitud de Cambio de contraseña a los talleres</t>
  </si>
  <si>
    <t>El administrador de la plataforma SIMBA</t>
  </si>
  <si>
    <t>listas de asistencia y/o soportes documentales</t>
  </si>
  <si>
    <t>correo electronico y/o memorando</t>
  </si>
  <si>
    <t>El articulador de cada area funcional de la Dirección de Bienes</t>
  </si>
  <si>
    <t>Semestral</t>
  </si>
  <si>
    <t>formato diligenciado</t>
  </si>
  <si>
    <t>Correo Electronico y/o comunicación via Teams</t>
  </si>
  <si>
    <t>Solicitud de permisos a traves de correo electronico</t>
  </si>
  <si>
    <t>Cada vez que se requiera</t>
  </si>
  <si>
    <t>Trimestral</t>
  </si>
  <si>
    <t>Reporte Sistema Información</t>
  </si>
  <si>
    <t>El profesional designado por la jefatura OCI</t>
  </si>
  <si>
    <t>Inventario Documental DJC</t>
  </si>
  <si>
    <t>Anual</t>
  </si>
  <si>
    <t>Informe de Seguimiento a la Operación
Informe de Interventoria
Informe de Supervisión
(mes vencido)</t>
  </si>
  <si>
    <t>Matriz proyección de turnos operación C4</t>
  </si>
  <si>
    <t>El grupo de Operaciones C-4</t>
  </si>
  <si>
    <t>Listas de asisitencia y documentos de apoyo</t>
  </si>
  <si>
    <t>El grupo de Entrenamiento C-4</t>
  </si>
  <si>
    <t>Informes tecnicos de funcionamiento de las UPS</t>
  </si>
  <si>
    <t>Infomes de gestión empresa contratista</t>
  </si>
  <si>
    <t>Correo Electronico y/o acta de reunión</t>
  </si>
  <si>
    <t>El lider Operativo de la Subsecretaría de seguridad y convivencia</t>
  </si>
  <si>
    <t>Acta</t>
  </si>
  <si>
    <t>Formulario Actualizado</t>
  </si>
  <si>
    <t>Tabla de verificación de actualización de registros.</t>
  </si>
  <si>
    <t>Bitacoras de actividades, actas y/o comunicado oficial</t>
  </si>
  <si>
    <t>reporte de seguimiento al plan o manuales tecnicos de los sistemas</t>
  </si>
  <si>
    <t>mecanismo de gestion seguria de contraseñas o correo electronico</t>
  </si>
  <si>
    <t>Reporte de rendimiento de la infraestructura de seguridad o el correo electronico</t>
  </si>
  <si>
    <t>Informe de Monitoreo de condiciones ambientales de humedad</t>
  </si>
  <si>
    <t>Informe de Mantenimiento Locativo</t>
  </si>
  <si>
    <t>Matriz Prestamo Documental</t>
  </si>
  <si>
    <t>El profesional del archiuvo central de la Dirección de recursos Fisicos  y Gestión documental</t>
  </si>
  <si>
    <t>Reporte de permisos asignados</t>
  </si>
  <si>
    <t>Comunicaciones de solicitud y/o retiro de acceso de usuarios</t>
  </si>
  <si>
    <t>base de prestamos de historias laborales</t>
  </si>
  <si>
    <t>Comunicados Oficiales y/o Correos electronicos</t>
  </si>
  <si>
    <t>Formato diligenciado</t>
  </si>
  <si>
    <t>Reporte mensual de mantenimiento</t>
  </si>
  <si>
    <t>manual</t>
  </si>
  <si>
    <t>Informe de empresa contratista, e informe de seguimiento del contrato (mes vencido)</t>
  </si>
  <si>
    <t xml:space="preserve">El jefe del C4 </t>
  </si>
  <si>
    <t>Consulta SQL y cargue en el PortalMIPG del Indicador de Gestión</t>
  </si>
  <si>
    <t>REGISTRO DE ACTIVOS DE INFORMACIÓN E INDICE DE INFORMACIÓN CLASIFICADA Y RESERVADA</t>
  </si>
  <si>
    <t>F-GD-1081
V.2</t>
  </si>
  <si>
    <t>Información del Proceso</t>
  </si>
  <si>
    <t>Tipo documental</t>
  </si>
  <si>
    <t>Tipo de Soporte (medio de conservación y/o soporte)</t>
  </si>
  <si>
    <t>Tipo de Origen</t>
  </si>
  <si>
    <t>Clasificación Documental</t>
  </si>
  <si>
    <t>Clasificación y custodia de la información</t>
  </si>
  <si>
    <t>Indice de Información Clasificada y Reservada (Decreto 103-2015 Art 40)</t>
  </si>
  <si>
    <t>Infraestructura Crítica Cibernética</t>
  </si>
  <si>
    <t>Componente de Seguridad de la Información</t>
  </si>
  <si>
    <t>ID</t>
  </si>
  <si>
    <t>Tipo de Proceso</t>
  </si>
  <si>
    <t>Código del Procedimiento</t>
  </si>
  <si>
    <t>Código del Formato</t>
  </si>
  <si>
    <t>Nombre del activo (Registro o documento de archivo)</t>
  </si>
  <si>
    <t>Descripción del activo de información</t>
  </si>
  <si>
    <t>Idioma</t>
  </si>
  <si>
    <t>Tipo de Activo</t>
  </si>
  <si>
    <t>Descripción del soporte</t>
  </si>
  <si>
    <t>Formato</t>
  </si>
  <si>
    <t>Serie</t>
  </si>
  <si>
    <t>Subserie</t>
  </si>
  <si>
    <t>Descripción de la serie y/o subserie (categoría de información)</t>
  </si>
  <si>
    <t>¿Tiene datos personales?</t>
  </si>
  <si>
    <t>Clasificación de la información</t>
  </si>
  <si>
    <t>Custodio de la información</t>
  </si>
  <si>
    <t>Estado de la información</t>
  </si>
  <si>
    <t>Ubicación del activo de información</t>
  </si>
  <si>
    <t>Publicada (link página web)</t>
  </si>
  <si>
    <t>Propietario del activo de información</t>
  </si>
  <si>
    <t>Fecha de Generacion de la Información clasificada y Reservada</t>
  </si>
  <si>
    <t>Objetivo Legitimo de la excepción</t>
  </si>
  <si>
    <t>Fundamento Constitucional o legal</t>
  </si>
  <si>
    <t>Fundamento jurídico de la Excepción</t>
  </si>
  <si>
    <t>Excepción Total o Parcial</t>
  </si>
  <si>
    <t>Fecha de calificación</t>
  </si>
  <si>
    <t>Plazo de la clasificación o reserva</t>
  </si>
  <si>
    <t>Impacto Social</t>
  </si>
  <si>
    <t>Impacto Económico</t>
  </si>
  <si>
    <t>Impacto Ambiental</t>
  </si>
  <si>
    <t>Confidencialidad</t>
  </si>
  <si>
    <t>Integridad</t>
  </si>
  <si>
    <t>Disponibilidad</t>
  </si>
  <si>
    <t>Importancia del Activo / Criticidad del Activo</t>
  </si>
  <si>
    <t>AI001</t>
  </si>
  <si>
    <t>Estratégicos</t>
  </si>
  <si>
    <t>Atención y Relación con el Ciudadano</t>
  </si>
  <si>
    <t xml:space="preserve"> </t>
  </si>
  <si>
    <t>N/A</t>
  </si>
  <si>
    <t>Resoluciones</t>
  </si>
  <si>
    <t>Los actos administrativos se expiden en virtud de la misionalidad de la entidad, se toman decisiones de importancia para las Direcciones que hacen parte de la Subsecretaría y responden como serie simple a un número consecutivo.</t>
  </si>
  <si>
    <t>Español</t>
  </si>
  <si>
    <t>Hardware</t>
  </si>
  <si>
    <t>Documento Digital</t>
  </si>
  <si>
    <t>PDF</t>
  </si>
  <si>
    <t>Interno</t>
  </si>
  <si>
    <t>Resoluciones de Gestión Institucional,</t>
  </si>
  <si>
    <t>La serie contiene decisiones importantes tomadas y son evidencia de las actuaciones administrativas de la Subsecretaria de gestión Institucional.</t>
  </si>
  <si>
    <t>Sí</t>
  </si>
  <si>
    <t>IPública</t>
  </si>
  <si>
    <t>Subsecretaría de Gestión Institucional</t>
  </si>
  <si>
    <t>Disponible</t>
  </si>
  <si>
    <t>SharePoint</t>
  </si>
  <si>
    <t>No</t>
  </si>
  <si>
    <t>Media</t>
  </si>
  <si>
    <t>AI002</t>
  </si>
  <si>
    <t>Circulares</t>
  </si>
  <si>
    <t>Los actos administrativos se expiden en virtud de la misionalidad de la entidad, se toman decisiones de importancia interna y externa y se comunican a todas las areas que hacen parte de la Subsecretaría y/o a las que le compete, y responden como serie simple a un número consecutivo.</t>
  </si>
  <si>
    <t>Circulares de Gestión Institucional,</t>
  </si>
  <si>
    <t>La serie contiene informacion importante donde se dan indicaciones sobre funcionamiento interno de las actuaciones administrativas de la Subsecretaria de gestión Institucional.</t>
  </si>
  <si>
    <t>AI003</t>
  </si>
  <si>
    <t>PD-AR-03</t>
  </si>
  <si>
    <t>Informe de Control y Seguimiento a las PQRSDF</t>
  </si>
  <si>
    <t>Documento que se toma como evidencia de la gestión realizada en la Subsecretaría de Gestión Institucional por parte del equipo de Atención y Servicio a la Ciudadania en cumplimiento a los lineamientos de servicio a la ciudadania ,frente al tramite de las Peticiones, Quejas, Reclamos y Sugerencias que llegan a la entidad; sus respectivas respuestas; canales de atención; asi como las tipologias.</t>
  </si>
  <si>
    <t>Información</t>
  </si>
  <si>
    <t>Documento Electrónico</t>
  </si>
  <si>
    <t>Informes</t>
  </si>
  <si>
    <t>Informes de Gestión</t>
  </si>
  <si>
    <t>Informes relacionados con las actividades de las dependencias generados a organismos diferentes de control y vigilancia, hacen parte de la memoria institucional por el contenido informativo de la subserie y su aporte a la reconstrucción de la historia de la entidad.</t>
  </si>
  <si>
    <t>Disponible y Publicada</t>
  </si>
  <si>
    <t>Proveedor de Servicio de Nube</t>
  </si>
  <si>
    <t>https://scj.gov.co/es/transparencia/planeacion-presupuesto-ingresos/informe-pqrs</t>
  </si>
  <si>
    <t>Baja</t>
  </si>
  <si>
    <t>AI004</t>
  </si>
  <si>
    <t>F-AR-1435</t>
  </si>
  <si>
    <t>Matriz de seguimiento y alertas del trámite de las PQRSDF</t>
  </si>
  <si>
    <t>Formato en el cual se realiza seguimiento a los servidores de la Entidad que tienen PQRSDF a cargo de trámite de respuesta, como un mecanismo preventivo que contribuye a la disminución de las respúestas extemporaneas o fuera de termino.</t>
  </si>
  <si>
    <t>Hoja de Cálculo</t>
  </si>
  <si>
    <t>Sin Establecer</t>
  </si>
  <si>
    <t>AI005</t>
  </si>
  <si>
    <t>F-AR-1478</t>
  </si>
  <si>
    <t>Matriz de Trazabilidad de PQRSDF.</t>
  </si>
  <si>
    <t>Formato que evidencia el proceso interno que se lleva a cabo durante el tramite de respuesta a las PQRSDF radicadas y de competencia en la Entidad .</t>
  </si>
  <si>
    <t>IPClasificada</t>
  </si>
  <si>
    <t>El derecho de toda persona a la intimidad, bajo las limitaciones propias que impone la condición de servidor público, en concordancia con lo estipulado</t>
  </si>
  <si>
    <t>Articulo 15. Constitución Política de Colombia</t>
  </si>
  <si>
    <t>Ley 1581 de 2012</t>
  </si>
  <si>
    <t>Parcial</t>
  </si>
  <si>
    <t>Ilimitada</t>
  </si>
  <si>
    <t>AI006</t>
  </si>
  <si>
    <t>F-AR-1477</t>
  </si>
  <si>
    <t>Acta de Apertura de Buzón</t>
  </si>
  <si>
    <t>Formato en el cual se consigna la información de las PQRSDF ciudadanas que se ingresan en el mismo y que son enviadas al nivel central de la SDSCJ para su radicación en ventanilla y posterior tramite de respuesta de ser de competencia de la Entidad.</t>
  </si>
  <si>
    <t>Documento Físico</t>
  </si>
  <si>
    <t>Documento de Texto</t>
  </si>
  <si>
    <t>AI007</t>
  </si>
  <si>
    <t>Matriz informe de PQRSDF</t>
  </si>
  <si>
    <t>Formato que menciona la información, mes vencido, del tramite realizado al interior de la SDSCJ a las PQRSDF de ciudadanas; en cumplimiento a la circular 053 de 2016 de SECRETARIA GENERAL DE LA ALCALDÍA MAYOR DE BOGOTÁ, D.C., respecto al informe público de solicitudes de acceso a la información SDQS.</t>
  </si>
  <si>
    <t>Documento de Texto y Hoja de Cálculo</t>
  </si>
  <si>
    <t>AI008</t>
  </si>
  <si>
    <t>F-AR-1476</t>
  </si>
  <si>
    <t>Registro y Encuesta de Satisfacción de Atención Canal Telefónico y Presencial</t>
  </si>
  <si>
    <t>Matriz que se conforma con los datos y evaluación de satisfacción de los ciudadanos registrados en un Forms y atendidos por el servidor publico que atiende los canales presencial y telefónico en el punto de Atención del Nivel Central, la Línea de Atención Telefónica de la SDSCJ.</t>
  </si>
  <si>
    <t>Base de Datos</t>
  </si>
  <si>
    <t>Datos Sensibles</t>
  </si>
  <si>
    <t>Total</t>
  </si>
  <si>
    <t>AI009</t>
  </si>
  <si>
    <t>Ficha de Medición Canales Presencial y Telefónico</t>
  </si>
  <si>
    <t>Formato que recoge la información y el análisis de la medición de los criterios que determinan la satisfacción de los ciudadanos que son atendidos por las distintas estrategias de la SDSCJ a través de los diferentes canales de interacción ciudadana implementados para tal fin.</t>
  </si>
  <si>
    <t>AI010</t>
  </si>
  <si>
    <t>MA-AR 01</t>
  </si>
  <si>
    <t>Manual de Atención Y Servicio a la Ciudadanía</t>
  </si>
  <si>
    <t>Establecer parámetros y protocolos que sirvan de guía en la atención diaria que se presta por parte de los servidores y todo aquel que por la naturaleza de sus funciones y/o actividades se involucren en el ciclo de servicio.</t>
  </si>
  <si>
    <t>https://portalmipg.scj.gov.co/portal/resultados_busqueda.php</t>
  </si>
  <si>
    <t>AI011</t>
  </si>
  <si>
    <t>I-AR-01</t>
  </si>
  <si>
    <t>Instructivo Canales y Medios de Atención PQRSDF Ciudadanas</t>
  </si>
  <si>
    <t>Establecer los pasos necesarios a implementar para la recepción de las peticiones ciudadanas y la asignación a cada una de las dependencias encargadas de la atención de las mismas en la Secretaría Distrital de Seguridad, Convivencia y Justicia - SDSCJ, a través de los diferentes canales de atención y/o medios de interacción, con el fin de brindar la información veraz y
garantizar la respuesta en términos de oportunidad y calidad.</t>
  </si>
  <si>
    <t>AI012</t>
  </si>
  <si>
    <t>Registros de PQRSDF en el aplicativo SIGA</t>
  </si>
  <si>
    <t>Registro de las peticiones ciudadanas en el aplicativo SIGA, las cuales ingresan por los diferentes canales de atención de la SDSCJ, lo mismo que las allegadas desde el apicativo Bogotá te Escucha - BTE.</t>
  </si>
  <si>
    <t>Documento Físico y Electrónico</t>
  </si>
  <si>
    <t>Externo</t>
  </si>
  <si>
    <t>Peticiones, quejas, reclamos, sugerencias y denuncias – PQRSD</t>
  </si>
  <si>
    <t>Esta serie documental tiene valor histórico en la medida en que permite reconstruir la historia de la Secretaría Distrital de Seguridad, Convivencia y Justicia. Permite comprender los diversos escenarios que enmarcan la misión de la entidad.</t>
  </si>
  <si>
    <t>Ley 1437 de 2021, modificada por la Ley Estatutaria de Derecho de Petición 1755 de 2015</t>
  </si>
  <si>
    <t>AI013</t>
  </si>
  <si>
    <t>Apoyo</t>
  </si>
  <si>
    <t>Gestión Jurídica</t>
  </si>
  <si>
    <t>PD-GJ-07</t>
  </si>
  <si>
    <t>Expediente de cobro</t>
  </si>
  <si>
    <t>Corresponde al título ejecutivo y a los documentos que soportan las actuaciones de orden procesal surtidas en instancia de cobro</t>
  </si>
  <si>
    <t>Documento Físico, Digital y Electrónico</t>
  </si>
  <si>
    <t>Interno y Externo</t>
  </si>
  <si>
    <t>Proceso Cobro Persuasivo</t>
  </si>
  <si>
    <t>Procesos de Cobro Persuasivo respeto de multas por infracciones al Código nacional de Seguridad y Convivencia Ciudadana, conforme a lo previsto en el Decreto Distrital 442 de 2018</t>
  </si>
  <si>
    <t>IPReservada</t>
  </si>
  <si>
    <t>Físico</t>
  </si>
  <si>
    <t>El debido proceso y la igualdad de las partes en los procesos judiciales;</t>
  </si>
  <si>
    <t>Estatuto Tributario</t>
  </si>
  <si>
    <t>Artículo 849-4 del Estatuto Tributario</t>
  </si>
  <si>
    <t>Mientras el expediente esté en etapa de cobro</t>
  </si>
  <si>
    <t>AI014</t>
  </si>
  <si>
    <t>Direccionamiento Estratégico</t>
  </si>
  <si>
    <t>Resoluciones que se generan en el Despacho</t>
  </si>
  <si>
    <t>Documento Físico y Digital</t>
  </si>
  <si>
    <t>Resoluciones del Despacho</t>
  </si>
  <si>
    <t>Resoluciones expedidas en el Despacho de la Secretaría Distrtital de Seguridad, Convivencia y Justicia</t>
  </si>
  <si>
    <t>Despacho del Secretario</t>
  </si>
  <si>
    <t>Físico Y SharePoint</t>
  </si>
  <si>
    <t>AI015</t>
  </si>
  <si>
    <t>Circulares que se generan en el Despacho</t>
  </si>
  <si>
    <t>Circulares expedidas en el Despacho de la Secretaría Distrtital de Seguridad, Convivencia y Justicia</t>
  </si>
  <si>
    <t>AI016</t>
  </si>
  <si>
    <t>Actas</t>
  </si>
  <si>
    <t>Actas del Consejo Distrital de Seguridad y Convivencia</t>
  </si>
  <si>
    <t>Actas del Consejo Distrital de Seguridad y Convivencia expedidas en el Despacho de la Secretaría Distrtital de Seguridad, Convivencia y Justicia</t>
  </si>
  <si>
    <t>La defensa y seguridad nacional</t>
  </si>
  <si>
    <t>Ley 1712 de 2014 Art. 19 numeral A</t>
  </si>
  <si>
    <t>Ley 1712 de 2014</t>
  </si>
  <si>
    <t>15 AÑOS</t>
  </si>
  <si>
    <t>Alta</t>
  </si>
  <si>
    <t>AI017</t>
  </si>
  <si>
    <t>Base de datos de los documentos firmados por el secretario de seguridad convivencia y justicia</t>
  </si>
  <si>
    <t>AI018</t>
  </si>
  <si>
    <t>Fallos de segunda instancia</t>
  </si>
  <si>
    <t>Fallos de segunda instancia de procesos disciplinarios que se analisan y se elaboran en Despacho</t>
  </si>
  <si>
    <t>AI019</t>
  </si>
  <si>
    <t>PD-DE-01</t>
  </si>
  <si>
    <t>F-DE-1375</t>
  </si>
  <si>
    <t>Plan Operativo Anual</t>
  </si>
  <si>
    <t>Matriz con el plan de acción anual por dependencia y su seguimiento</t>
  </si>
  <si>
    <t>Planes</t>
  </si>
  <si>
    <t>Planes Operativos Anuales - POA</t>
  </si>
  <si>
    <t>Actividades del Plan de Acción Institucional y sus seguimientos</t>
  </si>
  <si>
    <t>Oficina Asesora de Planeación</t>
  </si>
  <si>
    <t>https://scj.gov.co/es/transparencia/planeacion-presupuesto-ingresos/plan-accion</t>
  </si>
  <si>
    <t>AI020</t>
  </si>
  <si>
    <t>Plan Estratégico Institucional PL-DE-01</t>
  </si>
  <si>
    <t>Documento con los objetivos y estrategias de mediano plazo e la Entidad</t>
  </si>
  <si>
    <t>Planes Estratégicos Institucionales</t>
  </si>
  <si>
    <t>Información de la misión, visión, líneas estratégicas y programas de la entidad y sus seguimientos</t>
  </si>
  <si>
    <t>AI021</t>
  </si>
  <si>
    <t>Concepto de viabilidad de localización y desarrollo</t>
  </si>
  <si>
    <t>El documento es un oficio remitido al solicitante donde se concreta la emisión del concepto de viabilidad de localización y desarrollo.</t>
  </si>
  <si>
    <t>Contiene la información referente y deribada de la reglamentación del articulado del Decreto Distrital 555 de 2021, Plan de Ordenamiento Territorial de Bogotà, artículo 173. Condiciones de localización e implantación de equipamientos</t>
  </si>
  <si>
    <t>El derecho de toda persona a la vida, la salud o la seguridad;</t>
  </si>
  <si>
    <t>Num B Art 18 Ley 1712 de 2014</t>
  </si>
  <si>
    <t>AI022</t>
  </si>
  <si>
    <t>Reporte semestral plan del sistema del cuidado y servicios sociales - PSCSS</t>
  </si>
  <si>
    <t>El documento es un oficio mediante el cual se envía a SDP el reporte semestral del PSCSS</t>
  </si>
  <si>
    <t>Contiene la información referente y deribada de la reglamentación del articulado del Decreto Distrital 555 de 2021, Plan de Ordenamiento Territorial de Bogotà, artículo 486. Planes Maestros, reglamentado por el Decreto Distrital 427 de 2023</t>
  </si>
  <si>
    <t>AI023</t>
  </si>
  <si>
    <t>PD-DE-04</t>
  </si>
  <si>
    <t>Formulación, inscripción y registro de proyectos de inversión</t>
  </si>
  <si>
    <t>Inicia con la definición y socialización de los lineamientos de formulación de proyectos y la solicitud de asesoría y la asignación del asesor, continúa con la elaboración y remisión del documento de formulación del nuevo proyecto de inversión, el análisis y Viabilización del proyecto y posterior inscripción y registro al banco de proyectos del distrito y de la nación; la Proyección y expedición de los actos administrativos de ordenación de gasto y giro y de gerencia de proyecto, la solicitud de concepto favorable a las Secretarías Distritales de Planeación y de Hacienda, la proyección y expedición de acto administrativo de asignación de recursos y el ajuste, verificación y versión final del proyecto y finaliza con el cargue de los documentos al repositorio de la OAP y la remisión de la versión final del proyecto.</t>
  </si>
  <si>
    <t>Proyectos</t>
  </si>
  <si>
    <t>Proyectos de Inversión</t>
  </si>
  <si>
    <t>Ciclo de la gestión de los proyectos de inversión, hasta su seguimiento.</t>
  </si>
  <si>
    <t>AI024</t>
  </si>
  <si>
    <t>F-DE-1537</t>
  </si>
  <si>
    <t>Formato ficha de formulación proyecto de inversión</t>
  </si>
  <si>
    <t>Formato para la construcción de las fichas de formulación para los proyectos de inversión. Insumo para el registro de los proyectos de inversión en las herramientas de planeación distrital (SEGPLAN) y de planeación nacional (PIIP).</t>
  </si>
  <si>
    <t>Formulación de proyectos.</t>
  </si>
  <si>
    <t>AI025</t>
  </si>
  <si>
    <t>PD-DE-05</t>
  </si>
  <si>
    <t>Seguimiento metas plan de desarrollo y proyectos de inversión</t>
  </si>
  <si>
    <t>Inicia con la revisión, definición y envío de los lineamientos de seguimiento a los proyectos de inversión, continua con la solicitud, reporte, cargue, envío, revisión y registro de la información de gestión de los proyectos de inversión en los sistemas externos y finaliza con la emisión y socialización de alertas frente al avance de los proyectos de inversión y las metas PDD.</t>
  </si>
  <si>
    <t>Seguimiento metas plan de desarrollo y proyectos de
inversión.</t>
  </si>
  <si>
    <t>AI026</t>
  </si>
  <si>
    <t>G-DE-04</t>
  </si>
  <si>
    <t>Guía operativa del ciclo de inversión de la SDSCJ</t>
  </si>
  <si>
    <t>El alcance de esta guía abarca el proceso integral de formulación, programación y ejecución del presupuesto de inversión de la SDSCJ, desde la definición y socialización de los lineamientos de formulación de proyectos hasta el cierre del proyecto de inversión.</t>
  </si>
  <si>
    <t>Guía operativa para la correcta ejecución del ciclo presupuestal de inversión en la SDSCJ, detallando los pasos para la formulación, inscripción, registro y seguimiento de proyectos.</t>
  </si>
  <si>
    <t>AI027</t>
  </si>
  <si>
    <t>F-DE-1406</t>
  </si>
  <si>
    <t>Plan Integral de Seguridad, convivencia Ciudadana Y Justicia - PISCCJ</t>
  </si>
  <si>
    <t>Documento de los PISCCJ aprobados desde 2017, define las estrategias de mediano plazo en materia de seguridad, convivencia y justicia para Bogotá, en cada PDD. Para la vigencia 2024-2027 se acompaña de la matriz en Excel con las líneas estratégicas, las acciones a implementar y las metas a alcanzar. Se incluirá en la carpeta una matriz total de seguimiento anual, finalizando cada vigencia anual.</t>
  </si>
  <si>
    <t>https://scj.gov.co/es/transparencia/planeaci%C3%B3n/pisccj/</t>
  </si>
  <si>
    <t>AI028</t>
  </si>
  <si>
    <t>Política Pública de Seguridad, Convivencia, Justicia y, Construcción de Paz y Reconciliación 2023 - 2038</t>
  </si>
  <si>
    <t>Incluye carpeta con los documentos técnicos de formulación: Documento técnico, Diagnóstico, Decreto y Matriz Plan de Acción (objetivos, productos, acciones, metas e inversión). Asimismo, incluye carpeta con los reportes remitidos como parte del seguimiento a la implementación de dicha política pública.</t>
  </si>
  <si>
    <t>AI029</t>
  </si>
  <si>
    <t>Fortalecimiento Institucional</t>
  </si>
  <si>
    <t>Plan Institucional de Gestión Ambiental PL-FI-02</t>
  </si>
  <si>
    <t>Documento de planeación, el cual permite identificar y desarrollar
programas con el fin de minimizar los impactos generados por las actividades organizacionales (administrativas y operativas)</t>
  </si>
  <si>
    <t>Planes Institucionales de Gestión Ambiental -PIGA-</t>
  </si>
  <si>
    <t>Información de la gestión de los diferentes planes que materializan la gestión ambiental de la entidad</t>
  </si>
  <si>
    <t>AI030</t>
  </si>
  <si>
    <t>Gestión del Conocimiento y la Innovación Pública</t>
  </si>
  <si>
    <t>PD-GCI-01</t>
  </si>
  <si>
    <t>Plan de accion de la politica de Gestión del Conocimiento y la Innovación</t>
  </si>
  <si>
    <t>Matriz donde establecen las
necesidades de generación de conocimiento o innovación para la entidad, proceso, proyecto y la gestión de los ejes de gestión del conocimiento</t>
  </si>
  <si>
    <t>AI031</t>
  </si>
  <si>
    <t>F-GCI-1451</t>
  </si>
  <si>
    <t>Inventario de conocimiento tacito</t>
  </si>
  <si>
    <t>Identificar los conocimientos más importantes para el logro de la misión de la SDSCJ, tanto aquellos con los que se cuenta, como los que se requieren y se enfoca en el saber hacer de las personas de la Secretaria de SCJ esto busca la contruccion del Mapa de Conocimiento</t>
  </si>
  <si>
    <t>AI032</t>
  </si>
  <si>
    <t>F-GCI-1452</t>
  </si>
  <si>
    <t>Inventario de conocimiento Explicito</t>
  </si>
  <si>
    <t>Identificar los conocimientos más importantes para el logro de la misión de la SDSCJ, que se encuentran</t>
  </si>
  <si>
    <t>AI033</t>
  </si>
  <si>
    <t>Gestión y Análisis de la Información</t>
  </si>
  <si>
    <t>Boletines de Estadísticas para Seguridad, Convivencia y Justicia</t>
  </si>
  <si>
    <t>En los boletines se recogen los principales indicadores de seguridad, convivencia y acceso a la justicia de las bases de datos con las que cuenta la entidad, ofreciendo diferentes enfoques de análisis sobre el comportamiento de estos fenómenos en Bogotá y sus localidades.</t>
  </si>
  <si>
    <t>Boletines de estadísticas para seguridad, convivencia y justicia</t>
  </si>
  <si>
    <t>La serie consta de documentos donde se presentan los principales indicadores de seguridad, convivencia y acceso a la justicia.</t>
  </si>
  <si>
    <t>Oficina de Análisis de Información y Estudios Estratégicos</t>
  </si>
  <si>
    <t>https://oaiee.scj.gov.co/ObservatorioSCJ.html</t>
  </si>
  <si>
    <t>AI034</t>
  </si>
  <si>
    <t>PD-GI-5</t>
  </si>
  <si>
    <t>Documentos de análisis</t>
  </si>
  <si>
    <t>Estos documentos (investigaciones, policy paper, policy brief), contienen análisis cuantitativos y cualitativos que responden a las necesidades que enfrenta la ciudad en materia de Seguridad, Convivencia y Acceso a la Justicia y permiten construir herramientas, insumos y/o recomendaciones que faciliten la toma de decisiones de la Secretaría en estos aspectos.</t>
  </si>
  <si>
    <t>Estudios estratégicos para la seguridad, convivencia y justicia</t>
  </si>
  <si>
    <t>La serie está compuesta por documentos tipo estudios, investigaciones, documentos de política pública, policy brief y policy paper, en los cuales se analizan problemáticas en materia de seguridad, convivencia y justicia de la ciudad de Bogotá.</t>
  </si>
  <si>
    <t>Los secretos comerciales, industriales y profesionales, así como los estipulados en el parágrafo del artículo 77 de la Ley 1474 de 2011.</t>
  </si>
  <si>
    <t>Ley 1712 de 2014 Artículo 18, Literal C</t>
  </si>
  <si>
    <t>AI035</t>
  </si>
  <si>
    <t>Base de datos DataWarehouse - Oracle</t>
  </si>
  <si>
    <t>Contine los datos de las fuentes de información internas y externas en materia de seguridad, convivencia y justicia.</t>
  </si>
  <si>
    <t>Otro</t>
  </si>
  <si>
    <t>AI036</t>
  </si>
  <si>
    <t>Documentos de análisis - Observatorio de Seguridad, Convivencia y Justicia</t>
  </si>
  <si>
    <t>Estos documentos contienen análisis cuantitativos y cualitativos que responden a las necesidades que enfrenta la ciudad en materia de Seguridad, Convivencia y Acceso a la Justicia y permiten construir herramientas, insumos y/o recomendaciones que faciliten la toma de decisiones de la Secretaría en estos aspectos.</t>
  </si>
  <si>
    <t>La serie está compuesta por documentos en los cuales se analizan problemáticas en materia de seguridad, convivencia y justicia de la ciudad de Bogotá.
Se encuentran publicados en la página del observatorio de Seguridad.</t>
  </si>
  <si>
    <t>AI037</t>
  </si>
  <si>
    <t>Gestión de Comunicaciones Estratégicas</t>
  </si>
  <si>
    <t>Piezas de comunicación externa- Comunicados de prensa y mensajes en redes sociales</t>
  </si>
  <si>
    <t>Son textos y piezas de diseño informativos que hablan de los avances de la política distrital de seguridad o decisiones que afectan a la opiniónn pública en temas de seguridad, convivencia y justicia.</t>
  </si>
  <si>
    <t>Documental Digital y Electrónico</t>
  </si>
  <si>
    <t>Piezas comunicacionales</t>
  </si>
  <si>
    <t>Piezas comunicacionales externas</t>
  </si>
  <si>
    <t>Los valores de esta subserie se encuentran parcializados, es decir una parte de ella corresponde a textos cortos, cuya información se repite o no corresponde a eventos de relevancia histórica o política de la entidad o del secretario y por ello se debe desarrollar un proceso de selección de los documentos, el cual deberá ser realizado por los productores de esta subserie. Su tiempo de retención en el archivo de gestión, iniciará a partir del cierre del trámite.</t>
  </si>
  <si>
    <t>Oficina Asesora de Comunicaciones</t>
  </si>
  <si>
    <t>https://scj.gov.co/</t>
  </si>
  <si>
    <t>AI038</t>
  </si>
  <si>
    <t>Piezas de comunicación externa- Audio</t>
  </si>
  <si>
    <t>Son archivos mp3 que contiene el audio de las declaraciones que han entregado alguno de los voceros de la SCJ ante la opinión pública en evetos o ante medios masivos de comunicación, de igual forma archivos de audio que han salido en los medios de comunicacion.</t>
  </si>
  <si>
    <t>Audio</t>
  </si>
  <si>
    <t>AI039</t>
  </si>
  <si>
    <t>Piezas de comunicación externa- Videos y Fotografias</t>
  </si>
  <si>
    <t>Son archivos de video y fotografía que muestran los avances de la política distrital de seguridad o decisiones que afectan a la opinión pública en temas de seguridad, convivencia y justicia, de igual forma archivos de video que han salido en los medios de comunicacion.</t>
  </si>
  <si>
    <t>Video</t>
  </si>
  <si>
    <t>AI040</t>
  </si>
  <si>
    <t>Piezas de comunicación interna - Mensajes internos, Boletines semanal, notas de intranet y fotos.</t>
  </si>
  <si>
    <t>Son archivos de texto o imágenes que se publican en los canales internos para manetener informada a los funcionarios y contratistas d ela entidad.</t>
  </si>
  <si>
    <t>Piezas comunicacionales internas</t>
  </si>
  <si>
    <t>Los valores de esta subserie se encuentran parcializados, es decir una parte de ella corresponde a textos cortos, cuya información se repite o no corresponde a eventos de relevancia histórica o política de la entidad o del secretario, no posee valores secundarios y por ello se debe desarrollar un proceso de selección de los documentos, el cual deberá ser realizado por los productores de esta subserie. Su tiempo de retención en el archivo de gestión, iniciará a partir del cierre del trámite.</t>
  </si>
  <si>
    <t>AI041</t>
  </si>
  <si>
    <t>Piezas de diseño gráfico, material promocional, piezas para página web, redes sociales, imagen interna e imagen corporativa.</t>
  </si>
  <si>
    <t>Son archivos de diseño que sirven como insumo para todos los procesos de comunicación, entiendase campañas, mensajes para todos los canales tanto internos como externos</t>
  </si>
  <si>
    <t>Imagen</t>
  </si>
  <si>
    <t>Piezas comunicacionales diseños</t>
  </si>
  <si>
    <t>Esta subserie documental corresponde a piezas cuya información ya se encuentra registrada en resoluciones, actas o circulares, y cuyo diseño es réplica del mismo diseño establecido para el distrito. Esta subserie carece de valores históricos y científicos, por ello se debe eliminar. Su tiempo de retención en el archivo de gestión, iniciará a partir del cierre del trámite.</t>
  </si>
  <si>
    <t>AI042</t>
  </si>
  <si>
    <t>Plan de Comunicación</t>
  </si>
  <si>
    <t>Los Planes de Comunicación recogen las políticas, estrategias, objetivos y acciones de comunicación que se propone realizar la entidad.</t>
  </si>
  <si>
    <t>Planes de Comunicaciones</t>
  </si>
  <si>
    <t>Los Planes de Comunicación recogen las políticas, estrategias, objetivos y acciones de comunicación que se propone realizar la entidad. Dada la importancia de la información, se seleccionará un plan de comunicaciones por el cuatrienio, como testimonio de la gestión de la dependencia. La Subserie planes de comunicación muestra de manera general las gestiones realizadas dentro de la Secretaría de Seguridad, Convivencia y Justicia para la difusión de la imagen institucional. Así mismo permite realizar investigaciones correspondientes a las diferentes formas de interacción entre la entidad y la ciudadanía lo cual es de gran importancia para la historia del país. Su tiempo de retención en el archivo de gestión, iniciará a partir del cierre del trámite.</t>
  </si>
  <si>
    <t>AI043</t>
  </si>
  <si>
    <t>PD-GC-9</t>
  </si>
  <si>
    <t>RRSS -Redes Sociales y pagina web</t>
  </si>
  <si>
    <t>Canales externos por los cuales se difunde temas de gestion y servicios de la Entidad</t>
  </si>
  <si>
    <t>No aplica</t>
  </si>
  <si>
    <t>AI044</t>
  </si>
  <si>
    <t>Gestión de Tecnologías de la Información</t>
  </si>
  <si>
    <t>Sharepoint</t>
  </si>
  <si>
    <t>Repositorio Digital de la Dirección de Tecnologías y Sistemas de la Informacion</t>
  </si>
  <si>
    <t>Servicio</t>
  </si>
  <si>
    <t>Dirección de Tecnologías y Sistemas de la Información</t>
  </si>
  <si>
    <t>Ley 1712 de 2014, Art. 18 literal C.</t>
  </si>
  <si>
    <t>Ilimitado</t>
  </si>
  <si>
    <t>AI045</t>
  </si>
  <si>
    <t>Correo Electronico Office365 autorizado para uso en la SDSCJ</t>
  </si>
  <si>
    <t>Correo Electrónico</t>
  </si>
  <si>
    <t>Ley 1712 de 2014, Art. 18 literal A.</t>
  </si>
  <si>
    <t>AI046</t>
  </si>
  <si>
    <t>C-GT-1</t>
  </si>
  <si>
    <t>Listado Maestro Documental (Proceso Gestión Tecnologias Información)</t>
  </si>
  <si>
    <t>Caracterizaciones de proceso, procedimientos, instructivos, manuales, políticas, guías, reglamentos, políticas, planes, formatos del Proceso Gestión Tecnologias Información</t>
  </si>
  <si>
    <t>www.scj.gov.co</t>
  </si>
  <si>
    <t>AI047</t>
  </si>
  <si>
    <t>Servicio de Nube</t>
  </si>
  <si>
    <t>Servicio externo remoto que alojan lo servicios internos de la Entidad y se acceden a traves de la red.
Nube Oracle, Microsfot 365
(SIDIJUS, ARGOS, DALTON, SIGA, APP BOGOTÁ CAMINA SEGURA, ARANEUS, ORFEO, SISIPEC. DELIVERY, SIRPA, WEB/INTRANET, LICO, COPE, APELACIONES, SIMBA
PROGRESSUS, CENTINELA, CASA LIBERTAD, OPGET, PREDIS, SISCO, LIMAY, SAE - SAI, SIAP, TURNOS SENSOR, ARCGIS, CONTROL DOC, herramienta de capacitacion para gestion humana MOODLE, herramienta de capacitacion ECO (Escuela para la convivencia)</t>
  </si>
  <si>
    <t>Proyectos de Diseño, Desarrollo de Implementación de soluciones informaticas</t>
  </si>
  <si>
    <t>documenta la ejecución de los proyectos de soluciones informáticas desde la constitución del proyecto hasta el cierre y aceptación de la solución, por ende refleja las actividades en el desarrollo de las funciones de TICS debido a sus valores investigativos e historicos</t>
  </si>
  <si>
    <t>AI048</t>
  </si>
  <si>
    <t>Hiperconvergencia</t>
  </si>
  <si>
    <t>Servicios Ciudadanos Digitales</t>
  </si>
  <si>
    <t>Software</t>
  </si>
  <si>
    <t>AI049</t>
  </si>
  <si>
    <t>Directorio Activo (Active Directory)</t>
  </si>
  <si>
    <t>Es la base de datos y conjunto de servicios que administra los usuarios de dominio scj.gov.co</t>
  </si>
  <si>
    <t>AI050</t>
  </si>
  <si>
    <t>Sitio WEB e INTRANET</t>
  </si>
  <si>
    <t>Sitio Web enfocado en apalancar la misión de la entidad y difundir a los ciudadanos los proyectos relacionados con la misma, así como contribuir a la transparencia mediante datos abiertos.</t>
  </si>
  <si>
    <t>AI051</t>
  </si>
  <si>
    <t>PD-GT-17</t>
  </si>
  <si>
    <t>Portal MIPG</t>
  </si>
  <si>
    <t>Licencia de Uso para el Sistema de apoyo para control interno y planeación.</t>
  </si>
  <si>
    <t>AI052</t>
  </si>
  <si>
    <t>Herramienta de Mesa de Servicio</t>
  </si>
  <si>
    <t>Software service manager donde se gestionan todas las solicitudes de usuario de tipo tecnológico.</t>
  </si>
  <si>
    <t>AI053</t>
  </si>
  <si>
    <t>Gestión Estratégica del Talento Humano</t>
  </si>
  <si>
    <t>Aportes Seguridad Social Integral</t>
  </si>
  <si>
    <t>Contiene las planillas de aportes al sistema de seguridad social, los reportes de pagos de pagos (aportes patronales), las planillas de liquidación y pago a fondos privados y públicos de cesantías, así como los anexos que soportan la información detallada del informe.</t>
  </si>
  <si>
    <t>Nomina</t>
  </si>
  <si>
    <t>La serie refleja los documentos asociados a nomina, para el caso particular del activo, las planillas de aportes al sistema de seguridad social integral</t>
  </si>
  <si>
    <t>Dirección de Gestión Humana.</t>
  </si>
  <si>
    <t>Ley 1712 de 2014 Articulo 18 numeral B</t>
  </si>
  <si>
    <t>AI054</t>
  </si>
  <si>
    <t>Estudios para encargos</t>
  </si>
  <si>
    <t>Contiene la documentación asociada al procedimiento de provisión de los empleos a través de la modaldidad de encargo en concordancia con los instrumentos normativos vigentes que incluye los avisos de publicación, avisos informativos, estudios de verificación de requisitos y manifestaciones de interés de los servidores públicos intervinientes en el proceso y comunicaciones respecto de revisiones o reclamaciones.</t>
  </si>
  <si>
    <t>Provisión de Personal</t>
  </si>
  <si>
    <t>Serie documental contentiva del procedimiento de provisión de empleos en vacancia temporal o definitiva a través de la modalidad de la figura de encargo en los empleos de vocación de carrera adminstrativa. Su tiempo de retención en el archivo de gestión iniciará a partir del cierre del trámite.</t>
  </si>
  <si>
    <t>https://scj.gov.co/proceso-encargo</t>
  </si>
  <si>
    <t>AI055</t>
  </si>
  <si>
    <t>Historias Laborales</t>
  </si>
  <si>
    <t>Conjunto de documentos de carácter clasificado que registran la vinculación, trayectoria y situaciones administrativas de los servidores y exservidores de la entidad. Se elaboran y conservan conforme a la normatividad vigente y la Tabla de Retención Documental, garantizando la protección de derechos y constituyendo prueba legal y administrativa.</t>
  </si>
  <si>
    <t>Historias</t>
  </si>
  <si>
    <t>Subserie documental conformada por los documentos que registran y soportan la vinculación, trayectoria, novedades, situaciones administrativas y retiro de los servidores y exservidores públicos de la entidad. Su organización y conservación se realiza conforme a lo establecido en la Tabla de Retención Documental vigente, en este caso a partir del 1 de enero de 2021, garantizando el acceso controlado, la integridad y la preservación de la información laboral.</t>
  </si>
  <si>
    <t>Ley 1712 de 2014 Articulo 19 numeral E</t>
  </si>
  <si>
    <t>15 Años</t>
  </si>
  <si>
    <t>AI056</t>
  </si>
  <si>
    <t>Informes de seguimiento a incapacidades médicas</t>
  </si>
  <si>
    <t>Contiene los informes de seguimiento y control de incapacidades médicas de los servidores de la entidad, utilizados para verificar la procedencia de las incapacidades y garantizar la correcta gestión administrativa en materia de salud laboral.</t>
  </si>
  <si>
    <t>Subserie que compila los documentos relacionados con el seguimiento a incapacidades médicas, en el marco de la administración del personal, de acuerdo con lo establecido en la Tabla de Retención Documental vigente.</t>
  </si>
  <si>
    <t>Ley 1712 de 2014 Articulo 18 numeral A</t>
  </si>
  <si>
    <t>AI057</t>
  </si>
  <si>
    <t>Base de Datos de Planta de Personal</t>
  </si>
  <si>
    <t>Este archivo contiene la actualización de la información básica que da cuenta de cada servidor público de la Secretaría Distrital de Seguridad, Convivencia y Justicia acorde con los registros contentivos de su expediente laboral.</t>
  </si>
  <si>
    <t>Articulo 18 de la Ley 1712 de 2014</t>
  </si>
  <si>
    <t>AI058</t>
  </si>
  <si>
    <t>Base de datos de permisos y ausencias</t>
  </si>
  <si>
    <t>Contiene la relación de las ausencias justficadas de los servidores de la Secretaría de todos los niveles (directivos, aesores, profesionales, técnicos y asistenciales)</t>
  </si>
  <si>
    <t>AI059</t>
  </si>
  <si>
    <t>Archivos mensuales con la relación de las horas extras</t>
  </si>
  <si>
    <t>Archivos mensuales de control para el manejo de las horas extras de los servidores publicos de la Carcel Distrital, CER, C4 y Administrativos de la entidad</t>
  </si>
  <si>
    <t>Correo Electrónico, Hoja de Cálculo</t>
  </si>
  <si>
    <t>AI060</t>
  </si>
  <si>
    <t>Base de ausentismo laboral no justificado</t>
  </si>
  <si>
    <t>Contiene la información de autensismo no justificados de los servidores públicos de la SDSCJ</t>
  </si>
  <si>
    <t>AI061</t>
  </si>
  <si>
    <t>Base de accidentes de trabajo</t>
  </si>
  <si>
    <t>Contiene la información de los trabjadores accidentados durante la vigencia</t>
  </si>
  <si>
    <t>AI062</t>
  </si>
  <si>
    <t>Directorio de Servidores Públicos</t>
  </si>
  <si>
    <t>Contiene información actualizada sobre los servidores públicos de la Secretaría Distrital de Seguridad, Convivencia y Juticia, tales como nombres y apellidos, país y ciudad de nacimiento, formación académica, fecha de ingreso, experiencia laboral, cargo actual, tipo de vinculación, dependencia en la que presta los servicios, entre otros.</t>
  </si>
  <si>
    <t>https://scj.gov.co/es/transparencia/organizacion/directorio-funcionarios</t>
  </si>
  <si>
    <t>AI063</t>
  </si>
  <si>
    <t>Base de registro de actividades de capacitación, bienestar y SST</t>
  </si>
  <si>
    <t>Contiene información sobre las actividades de capacitación que se han ejecutado en el período.</t>
  </si>
  <si>
    <t>Esta categoria contiene información sobre las actividades de capacitación que se ejecutan</t>
  </si>
  <si>
    <t>AI064</t>
  </si>
  <si>
    <t>Archivo de Caracterización</t>
  </si>
  <si>
    <t>Contiene los documentos y registros que permiten identificar y analizar las condiciones sociodemográficas, laborales y organizacionales de los servidores de la entidad, con el fin de orientar planes, programas y acciones de gestión del talento humano.</t>
  </si>
  <si>
    <t>AI065</t>
  </si>
  <si>
    <t>Financiación educativa</t>
  </si>
  <si>
    <t>Contiene información relacionada con los procesos de financiación educativa de los servidores públicos de la SSCJ</t>
  </si>
  <si>
    <t>AI066</t>
  </si>
  <si>
    <t>Informes del Programa de vigilancia epidemiológica de riesgo psicosocial</t>
  </si>
  <si>
    <t>Contiene los informes relacionados con el PVE respecto de los factores de riesgo psicosocial intra y extra laborales, factores personales y estrés de los servidores en el ambiente de trabajo y registros de las actividades interventivas.</t>
  </si>
  <si>
    <t>Programas</t>
  </si>
  <si>
    <t>Programas de riesgo psicosocial</t>
  </si>
  <si>
    <t>Esta subserie documental refleja los avances y metodologías en cuanto al bienestar de los trabajadores de la entidad, dada la importancia de la información, se seleccionará un programa por el cuatrienio, como testimonio de la gestión de la dependencia.</t>
  </si>
  <si>
    <t>AI067</t>
  </si>
  <si>
    <t>Reporte de liquidacion de nómina mensual</t>
  </si>
  <si>
    <t>Contiene el documento en PDF de las nominas mensuales liquidadas y canceladas por la Secretaría a los Servidores de planta.</t>
  </si>
  <si>
    <t>La serie refleja los documentos asociados a nomina, para el caso particular del activo, la liquidacion de la nomina de cada servidor</t>
  </si>
  <si>
    <t>AI068</t>
  </si>
  <si>
    <t>Base de datos de seguimiento a condiciones de salud</t>
  </si>
  <si>
    <t>Contiene los informes relacionados con los diagnosticos médicos de los servidores publicos y contratistas con el fin de realizar el seguimiento bajo el acompañamiento de los asesores de la ARL Positiva</t>
  </si>
  <si>
    <t>AI069</t>
  </si>
  <si>
    <t>Misionales</t>
  </si>
  <si>
    <t>Gestión de Emergencia</t>
  </si>
  <si>
    <t>DE-DE-01</t>
  </si>
  <si>
    <t>Acta del comité operativo</t>
  </si>
  <si>
    <t>Documento en el cual se plasman las decisiones tomadas en los comités de la línea 123.</t>
  </si>
  <si>
    <t>Actas del Comité Operativo Único de Seguridad y Emergencias NUSE 123</t>
  </si>
  <si>
    <t>La subserie Actas del Comité Operativo Único de Seguridad y Emergencias NUSE 123, está compuesta por la comunicación oficial de citación a los miembros del comité los diferentes organismos de emergencia que componen el C-4 de acuerdo al Decreto 413 de 2016; seguido a esta, se evidencia el Acta Comité, documento en el cual se evidencia la evaluación, el seguimiento y el control de la operación y atención de emergencias que realiza el C-4 en la ciudad de Bogotá. Las actas emanadas de este comité ofrecen posibilidades investigativas misionales para realizar estudios históricos encaminados al conocimiento de la entidad evidenciando su progreso y evolución en el tiempo de acuerdo al desarrollo de estrategias para la atención de emergencias en la capital.</t>
  </si>
  <si>
    <t>Oficina Centro de Comando, Control, Comunicaciones y Computo C-4.</t>
  </si>
  <si>
    <t>Ley 1712 de 2014, Art. 18 literal b</t>
  </si>
  <si>
    <t>AI070</t>
  </si>
  <si>
    <t>F-GE-453</t>
  </si>
  <si>
    <t>Grabación de Llamada del usuario a Línea de Emergencias 123</t>
  </si>
  <si>
    <t>Recepción de llamadas entrantes realizadas por los usuarios de la Línea de Emergencias 123 se recepcionan utilizando el guión de saludo establecido en el Manual de Operaciones de la SUR.,</t>
  </si>
  <si>
    <t>Registros</t>
  </si>
  <si>
    <t>Registros de Atención a Llamadas de Emergencia</t>
  </si>
  <si>
    <t>Esta subserie se define como el registro de atención a llamadas de emergencia en el Sistema Único de Seguridad y Emergencias NUSE 123. En este registro digital se puede encontrar: • Grabación de Llamada del usuario a Línea de Emergencias 123 junto con la • Bitácora Incidente Procedente creado en el sistema CAD</t>
  </si>
  <si>
    <t>Ley 1712 de 2014, Art. 19 literal E</t>
  </si>
  <si>
    <t>AI071</t>
  </si>
  <si>
    <t>PD-GE-1</t>
  </si>
  <si>
    <t>Bitácora Incidente Procedente creado en el sistema CAD</t>
  </si>
  <si>
    <t>Documento con el cual se soporta el incidente procedente reportado a la Línea de emergencias, estos deben ser registrados en el sistema de despacho asistido por computador (CAD por sus siglas en inglés: Computer-Aided Despacho), generando la bitácora del incidente.</t>
  </si>
  <si>
    <t>AI072</t>
  </si>
  <si>
    <t>Infraestructura del NUSE (Número Único de Seguridad y Emergencia (Telefonía y CAD)</t>
  </si>
  <si>
    <t>Sistema que permite la Recepción de las llamadas de seguridad y emergencia. Incluyendo las comunicaciones entre las agencia para atención de emergencias y seguridad</t>
  </si>
  <si>
    <t>Otros</t>
  </si>
  <si>
    <t>Interno: sistema de uso para acceso local en C4</t>
  </si>
  <si>
    <t>Ley 1712 de 2014, Art. 18 literal B</t>
  </si>
  <si>
    <t>AI073</t>
  </si>
  <si>
    <t>PD-GE-06</t>
  </si>
  <si>
    <t>Registro de incidentes SOARS</t>
  </si>
  <si>
    <t>Registro de información de incidentes SOARS, es decir, opera como eje central del procedimiento de análisis de incidentes</t>
  </si>
  <si>
    <t>AI074</t>
  </si>
  <si>
    <t>Bitácora de transferencia de mando área de seguimiento</t>
  </si>
  <si>
    <t>Registro sistemático de la entrega de turno, incluyendo hora, analistas involucrados, secciones, observaciones, incidentes pendientes y notificaciones a la directora. Facilita una transición ordenada y el seguimiento de incidencias.</t>
  </si>
  <si>
    <t>AI075</t>
  </si>
  <si>
    <t>PD-GE-07</t>
  </si>
  <si>
    <t>F-GE-1466</t>
  </si>
  <si>
    <t>Matriz Novedades Operacionales S.U.R.</t>
  </si>
  <si>
    <t>Registro de novedades operativas que se suscitan en la Sala Unificada de Recepción del NUSE-123 referentes en asesorías, reportes, retroalimentaciones o de tipo tecnologico y a su vez reportadas por los operadores de recepción.</t>
  </si>
  <si>
    <t>Se formaliza desde el 26 de febrero 2024. Se implementa desde marzo 2022</t>
  </si>
  <si>
    <t>AI076</t>
  </si>
  <si>
    <t>I-GE-03</t>
  </si>
  <si>
    <t>F-GE-1483</t>
  </si>
  <si>
    <t>Informe general de turno NUSE 123</t>
  </si>
  <si>
    <t>Reporte de novededes administrativas y operativas suscitadas en la Sala Unificada de Recepción del NUSE -123</t>
  </si>
  <si>
    <t>Se formaliza desde el 17 de julio 2024. Se implementa desde julio de 2021</t>
  </si>
  <si>
    <t>AI077</t>
  </si>
  <si>
    <t>Gestión Tecnológica de Seguridad y Emergencias</t>
  </si>
  <si>
    <t>PD-GTS-01</t>
  </si>
  <si>
    <t>Infraestructura del Sistema de Videovigilancia</t>
  </si>
  <si>
    <t>Sistema que permite el monitoreo de la ciudad en tiempo real para situación de seguridad y emergencia</t>
  </si>
  <si>
    <t>AI078</t>
  </si>
  <si>
    <t>Información de videovigilancia almacenada</t>
  </si>
  <si>
    <t>Data almacenada de monitoreo de la ciudad mediante el Sistema de videovigilancia</t>
  </si>
  <si>
    <t>AI079</t>
  </si>
  <si>
    <t>Gestión de Seguridad y Convivencia</t>
  </si>
  <si>
    <t>Registros de presuntos mercados criminales y factores sociales, económicos y estructurales en formulario de Survey123.</t>
  </si>
  <si>
    <t>Registros que permiten identificar y clasificar lugares donde se presume la existencia de actividades económicas ilegales o que facilitan el flujo de los mercados ilegales, así como información de situaciones que pueden llegar a facilitar la comisión de delitos, generar percepción de inseguridad o afectar la convivencia.</t>
  </si>
  <si>
    <t>Subsecretaría de Seguridad y Convivencia</t>
  </si>
  <si>
    <t>1/12/2021</t>
  </si>
  <si>
    <t>La seguridad pública</t>
  </si>
  <si>
    <t>Ley 1712 de 2014 artículo 19, númeral B</t>
  </si>
  <si>
    <t>Ley 1712 2014</t>
  </si>
  <si>
    <t>15 años</t>
  </si>
  <si>
    <t>AI080</t>
  </si>
  <si>
    <t>Registros de información complementaria sobre actividades realizadas, consignados en formulario de Survey123</t>
  </si>
  <si>
    <t>Instrumento de recolección de datos e información geolocalizada sobre las actividades y principales resultados operativos de las actividades realizadas y dinamizadas por los equipos de la Subsecretaría de Seguridad y convivencia y sus dependencias.</t>
  </si>
  <si>
    <t>1/07/2021</t>
  </si>
  <si>
    <t>Ley 1712 de 2014 artículo 18, númeral C</t>
  </si>
  <si>
    <t>AI081</t>
  </si>
  <si>
    <t>Registro de información y evidencias en progressus de las actividades gestionadas y lideradas para implementar las estrategias y dar cumplimiento a las metas a cargo del área</t>
  </si>
  <si>
    <t>Información, evidencias y seguimiento a las actividades y metas de gestión de la Subsecretaría de Seguridad y Convivencia y sus dependencias, registradas en el sistema de información desarrollado por la DTSI para tal fin.</t>
  </si>
  <si>
    <t>Web</t>
  </si>
  <si>
    <t>1/01/2018</t>
  </si>
  <si>
    <t>Ley 1712 de 2014 , artículo 18, númeral A</t>
  </si>
  <si>
    <t>AI082</t>
  </si>
  <si>
    <t>Formulario de atención integral a la denuncia - AIDE</t>
  </si>
  <si>
    <t>Registros de orientaciones y asistencias a la denuncia que ha realizado el equipo AIDE de la Subsecretaría de Seguridad y Convivencia. Esto incluye información sociodemográfica, delictiva y seguimiento de casos.</t>
  </si>
  <si>
    <t>Ley 1712 de 2014, artículo 18, numeral A</t>
  </si>
  <si>
    <t>AI083</t>
  </si>
  <si>
    <t>Documentación de casos atendidos por AIDE</t>
  </si>
  <si>
    <t>Documentación estratégica de casos complejos que permitan identificar patrones delictivos y factores de riesgo, con base en la información recolectada por el equipo de AIDE durante la atención a la ciudadanía. Esta documentación aporta la comprensión de dinámicas delictivas y a la toma de decisiones para el diseño de acciones estrategicas y operativas.</t>
  </si>
  <si>
    <t>Ley 1712 de 2014, art. 18 num. B</t>
  </si>
  <si>
    <t>AI084</t>
  </si>
  <si>
    <t>PD-GS-10</t>
  </si>
  <si>
    <t>F-GS-1590</t>
  </si>
  <si>
    <t>Bases de datos agendamiento actividad pedagógica presencial</t>
  </si>
  <si>
    <t>Datos generales: nombres, apellidos, tipo de documento, número de documento, correo electrónico, número de contacto, sexo, edad, estrato, situación laboral,fecha de comparendo,número de comparendo,número de expediente, artículo y númeral,tipo de multa y tipo de participación.</t>
  </si>
  <si>
    <t>Planes Integrales de Seguridad Convivencia y Justicia para la Prevención</t>
  </si>
  <si>
    <t>Procedimiento referente a las actividades de prevención y promoción</t>
  </si>
  <si>
    <t>Dirección de Prevención y Cultura Ciudadana.</t>
  </si>
  <si>
    <t>La administración efectiva de la justicia</t>
  </si>
  <si>
    <t>Artículo 184 Ley 1801 de 2016
Artículo 3 Decreto 495 de 2017
Artículo 2 Decreto 795 de 2015</t>
  </si>
  <si>
    <t>Ley 1581 de 2009</t>
  </si>
  <si>
    <t>AI085</t>
  </si>
  <si>
    <t>F-GS-1591</t>
  </si>
  <si>
    <t>Bases de datos agendamiento actividad pedagógica virtual</t>
  </si>
  <si>
    <t>Artículo 184 Ley 1801 de 2016
Artículo 3 Decreto 495 de 2017
Artículo 2 Decreto 795 de 2016</t>
  </si>
  <si>
    <t>Ley 1581 de 2010</t>
  </si>
  <si>
    <t>AI086</t>
  </si>
  <si>
    <t>F-GS-1589</t>
  </si>
  <si>
    <t>Base de agendamiento programa comunitario</t>
  </si>
  <si>
    <t>Artículo 184 Ley 1801 de 2016
Artículo 3 Decreto 495 de 2017
Artículo 2 Decreto 795 de 2017</t>
  </si>
  <si>
    <t>Ley 1581 de 2011</t>
  </si>
  <si>
    <t>AI087</t>
  </si>
  <si>
    <t>F-GS-1501</t>
  </si>
  <si>
    <t>Planilla de certificación programas comunitarios</t>
  </si>
  <si>
    <t>Nombres y apellidos, tipo de documento,número de documento,número de expediente, número de certificado.</t>
  </si>
  <si>
    <t>Artículo 184 Ley 1801 de 2016
Artículo 3 Decreto 495 de 2017
Artículo 2 Decreto 795 de 2018</t>
  </si>
  <si>
    <t>AI088</t>
  </si>
  <si>
    <t>F-GS-1502</t>
  </si>
  <si>
    <t>Planilla de asistencia programa comunitario</t>
  </si>
  <si>
    <t>Nombres y apellidos, tipo de documento,número de documento,correo electrónico,télefono, consentimiento,firma ingreso, firma de salida y firma solicitante.</t>
  </si>
  <si>
    <t>AI089</t>
  </si>
  <si>
    <t>F-GS-1499</t>
  </si>
  <si>
    <t>Planilla de certificación actividad pedagógica de convivencia</t>
  </si>
  <si>
    <t>AI090</t>
  </si>
  <si>
    <t>F-GS-1500</t>
  </si>
  <si>
    <t>Planilla de asistencia actividad pedagógica de convivenica</t>
  </si>
  <si>
    <t>AI091</t>
  </si>
  <si>
    <t>F-FI-1381</t>
  </si>
  <si>
    <t>Listado de Asistencia en Actividades Territoriales</t>
  </si>
  <si>
    <t>Tipo de Sesiòn, modalidad, nombre del evento, responsable, fecha, hora de inicio, hora de fin, nombre, identificaciòn, dependencia, telefono, email, firma</t>
  </si>
  <si>
    <t>AI092</t>
  </si>
  <si>
    <t>F-FI-1380</t>
  </si>
  <si>
    <t>Acta de Reuniòn en Actividades Territoriales</t>
  </si>
  <si>
    <t>Descripciòn de la actividad y personas que participaron con registro fotografico de la actividad territorial</t>
  </si>
  <si>
    <t>AI093</t>
  </si>
  <si>
    <t>PD-GS-9</t>
  </si>
  <si>
    <t>F-GS-1001 F-GS1206</t>
  </si>
  <si>
    <t>Actividades pedagógica con poblaciones</t>
  </si>
  <si>
    <t>Este documento, para todos los equipos poblacionales y de Ciudadanías Seguras, tiene como objetivo promover la seguridad y la convivencia mediante la articulación entre actores públicos, privados y sociales, reduciendo riesgos en entornos vulnerables para prevenir violencia, delitos y conductas que afecten la armonía comunitaria. Además, permite sistematizar y registrar las actividades desarrolladas con las distintas poblaciones y en los lugares previamente identificados, incluyendo la agenda de cada jornada, listados de asistencia y evidencias fotográficas. Estos documentos consolidan los planes de acción definidos al inicio del año y facilitan el seguimiento de las actividades programadas para su ejecución.</t>
  </si>
  <si>
    <t>AI094</t>
  </si>
  <si>
    <t>PD-GS-04</t>
  </si>
  <si>
    <t>F-GS-534</t>
  </si>
  <si>
    <t>Análisis situacional-grupos ciudadanos</t>
  </si>
  <si>
    <t>Análisis Situacional Participativo. Instrumento técnico construido junto con la comunidad, que permite identificar problemáticas y oportunidades de mejora en clave de convivencia, prevención de violencias y cohesión social.</t>
  </si>
  <si>
    <t>AI095</t>
  </si>
  <si>
    <t>PD-GS-05</t>
  </si>
  <si>
    <t>F-GS-538</t>
  </si>
  <si>
    <t>Pacto de corresponsabilidad para la prevención la convivencia y la cultura ciudadana</t>
  </si>
  <si>
    <t>Documento suscrito voluntariamente entre representantes comunitarios, organizacionales y/o institucionales, y el equipo de la SDSCJ, que formaliza la creación o reconocimiento del Grupo Ciudadano, identifica integrantes, coordinación y compromisos. La vinculación posterior de integrantes se hará mediante solicitud escrita, previo avsl del coordinador del Grupo Ciudadano. La información personal registrada será tratada bajo los lineamientos establecidos en la Ley 15 BI de 2012, y su uso se limitará a los fines operativos y de seguimiento previstos para los Grupos Ciudadanos</t>
  </si>
  <si>
    <t>AI096</t>
  </si>
  <si>
    <t>PD-GS-06</t>
  </si>
  <si>
    <t>F-GS-1206</t>
  </si>
  <si>
    <t>Registro de actividades</t>
  </si>
  <si>
    <t>Documento suscrito voluntariamente entre representantes comunitarios en el cual quedan las accioones adelantadas con la comunidad y aprobado mediante la firma</t>
  </si>
  <si>
    <t>AI097</t>
  </si>
  <si>
    <t>PD-GS-07</t>
  </si>
  <si>
    <t>F-GS-1598</t>
  </si>
  <si>
    <t>Seguimiento y variación situacional</t>
  </si>
  <si>
    <t>Realiza el monitoreo de compromisos y una nueva medición del Coeficiente de Riesp•o Situaciotial (CRS) para estimar su variación frente a la línea base. Incluye. i) Verificación de cumplimiento del PAC; ii) Actualización de la matriz de riesgo; iii) Reporte de variación del CRS.</t>
  </si>
  <si>
    <t>AI098</t>
  </si>
  <si>
    <t>PD-GS-08</t>
  </si>
  <si>
    <t>Acta de reunión</t>
  </si>
  <si>
    <t>acta de reunión, debes incluir los datos básicos como fecha, hora y lugar; registrar asistentes y ausentes; enumerar los temas del orden del día y resumir las discusiones; documentar los acuerdos alcanzados, incluyendo responsables y plazos; y finalizar con el resumen de las tareas pendientes y las firmas</t>
  </si>
  <si>
    <t>AI099</t>
  </si>
  <si>
    <t>Reportes de Seguridad Ciudadana</t>
  </si>
  <si>
    <t>Documento elaborado por la SDSCJ a través de la Dirección de Seguridad que contiene datos relevantes suministrados por la ciudadanía acerca de posibles actores o individuos que afectan la seguridad. Mediante estos documentos la administración distrital demanda acciones de persecución penal ante las autoridades nacionales competentes en la materia.</t>
  </si>
  <si>
    <t>Dirección de Seguridad</t>
  </si>
  <si>
    <t>AI100</t>
  </si>
  <si>
    <t>Actas de Concejos Locales de Seguridad</t>
  </si>
  <si>
    <t>Actas de reunión de los Consejos Locales de Seguridad realizados en las localidades de Bogotá D.C.</t>
  </si>
  <si>
    <t>Documental Electrónico</t>
  </si>
  <si>
    <t>Actas del Concejo Local de Seguridad</t>
  </si>
  <si>
    <t>La SDSCJ ejerce la secretaría técnica de los Consejos Locales de Seguridad en atención a lo establecido por el Decreto 079 de 2018. La Subserie da cuenta de la elaboración y custodia de este soporte documental relevante como registro de la gestión local en materia de seguridad y convivencia.</t>
  </si>
  <si>
    <t>Ley 1712 de 2014, art. 19 num. A</t>
  </si>
  <si>
    <t>AI101</t>
  </si>
  <si>
    <t>Actas Comisión SCC Futbol</t>
  </si>
  <si>
    <t>Corresponde a la información contenida en las actas de las reuniones de la Comisión Distrital de Seguridad, Comodidad y Convivencia en el Fútbol de Bogotá CDSCCFB, de la cual la entidad tiene a cargo la secretaría técnica.</t>
  </si>
  <si>
    <t>Actas de la Comisión Distrital de Seguridad, Comodidad y Convivencia en el Futbol</t>
  </si>
  <si>
    <t>Refleja la toma de decisiones de la Comisión sobre la organización y garantía de la seguridad de los ciudadanos en eventos deportivos. las Actas tienen valores históricos al permitir reconstruir la historia de la Comisión Distrital de Seguridad, Comodidad y Convivencia en el Futbol</t>
  </si>
  <si>
    <t>https://scj.gov.co/es/transparencia/obligacion-reporte-informacion/instancias-coordinacion</t>
  </si>
  <si>
    <t>AI102</t>
  </si>
  <si>
    <t>Acceso y Fortalecimiento a la Justicia</t>
  </si>
  <si>
    <t>PD-AJ-19</t>
  </si>
  <si>
    <t>Bases de datos Programa Casa Libertad</t>
  </si>
  <si>
    <t>Base de datos: Ciudadanos atentidos Ciudadanos acogidos por el programa Ciudadanos en las diferentes dimensiones del Programa casa Libertad (Individual, familia, Productiva y Comunitaria)</t>
  </si>
  <si>
    <t>Subsecretaría de Acceso a la Justicia</t>
  </si>
  <si>
    <t>Articulo 5. Ley 1581 de 2012 Datos sensibles</t>
  </si>
  <si>
    <t>AI103</t>
  </si>
  <si>
    <t>F-AJ-908</t>
  </si>
  <si>
    <t>Plan de trabajo individual y Plan de atención familiar</t>
  </si>
  <si>
    <t>Información del plan de trabajo indivual, tanto el inicial como el cierre</t>
  </si>
  <si>
    <t>AI104</t>
  </si>
  <si>
    <t>Formularios google forms</t>
  </si>
  <si>
    <t>Formularios de levantamiento de información (Valoraciones iniciales, remisiones y gestión de alianzas): De ciudadanos atendidos por el programa, Ciudadanos en las diferentes dimensiones del Programa Casa Libertad (Individual, familia, Productiva y Comunitaria), ciudadanos remitidos a</t>
  </si>
  <si>
    <t>AI105</t>
  </si>
  <si>
    <t>F-AJ-907</t>
  </si>
  <si>
    <t>Encuesta de satisfaccion</t>
  </si>
  <si>
    <t>Información de la encuesta de satisfacción de atención primaria</t>
  </si>
  <si>
    <t>AI106</t>
  </si>
  <si>
    <t>PD-AJ-10</t>
  </si>
  <si>
    <t>NA</t>
  </si>
  <si>
    <t>Registros de orientaciones y atenciones en Centros de Recepción e Información de Casas de Justicia</t>
  </si>
  <si>
    <t>Corresponde a la base de datos que arroja el sistema de información institucional SIDIJUS con el registro de orientaciones</t>
  </si>
  <si>
    <t>Dirección de Acceso a la Justicia</t>
  </si>
  <si>
    <t>art 19 numeral f Ley 1712 de 2014</t>
  </si>
  <si>
    <t>AI107</t>
  </si>
  <si>
    <t>Registros de orientaciones y atenciones en Unidades Móviles de Acceso a la Justicia</t>
  </si>
  <si>
    <t>AI108</t>
  </si>
  <si>
    <t>Registros de orientaciones en canales no presenciales de Casas de Justicia</t>
  </si>
  <si>
    <t>AI109</t>
  </si>
  <si>
    <t>Historias de Procesos de Mediación para la Solución de Conflictos</t>
  </si>
  <si>
    <t>Corresponde a los documentos fisicos generados en el cumplimiento de los procedimientos de Acogida y Orientación PD-AJ-25 y Mediación Profesional PD-AJ-2 que corresponden a: F-AJ-380 Acogida y Caracterización del Conflicto, F-AJ-381 Acta de Mediación Profesional, F-AJ-386 Invitación a Mediación, F-AJ-384 Constancia de Inasistencia y F-AJ-385 Encuesta de satisfacción del ciudadano Unidad de Mediación y Conciliación.</t>
  </si>
  <si>
    <t>Esta serie y subseries evidencia la puesta en marcha de los procedimientos de Acogida y Orientación PD-AJ-25 y Mediación Profesional PD-AJ-2 a cargo de las Unidades de Mediación y Conciliación que consiste en la acogida y orientación de los usuarios que tienen un conflicto susceptible de ser atendido por los mecanismos de resolución de conflictos (mediación y conciliación).</t>
  </si>
  <si>
    <t>AI110</t>
  </si>
  <si>
    <t>Registros de orientaciones de la estrategia de facilitadores de acceso a la justicia</t>
  </si>
  <si>
    <t>Corresponde a la base de datos que arroja el forms institucional con el registro de orientaciones</t>
  </si>
  <si>
    <t>AI111</t>
  </si>
  <si>
    <t>Actas del Comité Distrital del Programa de Casas de Justicia</t>
  </si>
  <si>
    <t>Corresponde a las actas del Comité Distrital del Programa de Casas de Justicia</t>
  </si>
  <si>
    <t>Esta subserie evidencia las decisiones que afectan el desarrollo y funcionamiento de las Casas de Justicia, de igual manera plasman el desarrollo de las sesiones del comité, los temas tratados, las soluciones, tareas y decisiones tomadas en pro de la mejora de la seguridad en el Distrito Capital, documenta las recomendaciones y lineamientos para la implementación del Programa de Casas de Justicia y sus componentes, en consecuencia esta subserie se le atribuyen valores históricos, científicos y culturales. Su tiempo de retención en el archivo de gestión, iniciará a partir del cierre del trámite.</t>
  </si>
  <si>
    <t>art 18 numeral a Ley 1712 de 2014</t>
  </si>
  <si>
    <t>AI112</t>
  </si>
  <si>
    <t>F-DS-10</t>
  </si>
  <si>
    <t>Actas del Comité de Coordinación Local de las Casas de Justicia</t>
  </si>
  <si>
    <t>Corresponde a las actas de reunión donde se regista la información relevante relacioanda con los comités coordinadores de Casas de Justicia</t>
  </si>
  <si>
    <t>la subserie posee valores secundarios por contener información de toma de decisiones que afectan el desarrollo y funcionamiento de las Casas de Justicia, son evidencia de los mecanismos de seguimiento para las actividades, acuerdos, rutas y protocolos de atención, por lo que se sugiere su conservación total en el archivo histórico. Su tiempo de retención en el archivo de gestión, iniciará a partir del cierre del trámite.</t>
  </si>
  <si>
    <t>AI113</t>
  </si>
  <si>
    <t>Actas de los comités de seguimiento a convenios interinstitucionales</t>
  </si>
  <si>
    <t>Corresponde a las actas de reunión donde se regista la información relevante relacioanda con los comités de seguimiento a convenios interinstitucionales</t>
  </si>
  <si>
    <t>AI114</t>
  </si>
  <si>
    <t>Actas del Comité de Seguridad, e Infraestructura</t>
  </si>
  <si>
    <t>Son actas de las reuniones llevadas a cabo en el marco del sub- Comité de Seguridad e Infraestructua</t>
  </si>
  <si>
    <t>Dirección de Responsabilidad Penal Adolescente</t>
  </si>
  <si>
    <t>AI115</t>
  </si>
  <si>
    <t>PD-AJ-26</t>
  </si>
  <si>
    <t>F-AJ-404 / F-AJ-405 / F-AJ-773 / F-AJ-774 / F-AJ-411 / F-AJ-413 / F-AJ-414 / F-AJ-415 / F-AJ-412 / F-AJ-416 / F-AJ-421/ F-AJ-775 / F-AJ-776 / F-AJ-937</t>
  </si>
  <si>
    <t>Historias del programa de justicia juvenil restaurativa</t>
  </si>
  <si>
    <t>Documentos e historia del proceso de atención de los jovenes y adolescentes que ingresan al PDJJR en la linea de Principio de Oportunidad</t>
  </si>
  <si>
    <t>Los derechos de la infancia y la adolescencia</t>
  </si>
  <si>
    <t>Articulos 153 y 159 - Ley 1098 de 2006</t>
  </si>
  <si>
    <t>Codigo de infancia y adolescencia (Articulos 153 y 159)</t>
  </si>
  <si>
    <t>AI116</t>
  </si>
  <si>
    <t>Bases de datos información operativa de los programas y estrategias DRPA</t>
  </si>
  <si>
    <t>Corresponde a bases de datos en Excel (Office 365) que contienen datos sociodemográficos de las personas remitidas y vinculadas, datos asociados al proceso penal, registros de atenciones realizadas por los equipos interdisciplinarios según la asignación.</t>
  </si>
  <si>
    <t>Articulos 153 Ley 1098 de 2006</t>
  </si>
  <si>
    <t>AI117</t>
  </si>
  <si>
    <t>Gestión Integral a las Personas Privadas de la Libertad - PPL</t>
  </si>
  <si>
    <t>I-TJ-6</t>
  </si>
  <si>
    <t>Actas Comité de Derechos Humanos</t>
  </si>
  <si>
    <t>Documento donde se registran las reuniones realizadas con los representantes de Derechos Humanos de cada pabellón</t>
  </si>
  <si>
    <t>Actas De Comité De Derechos Humanos</t>
  </si>
  <si>
    <t>Esta subserie recopila los requerimientos, solicitudes, dudas, quejas e información de las PPL a través de cada uno de los representantes de DD.HH. De los pabellones</t>
  </si>
  <si>
    <t>Dirección Cárcel Distrital</t>
  </si>
  <si>
    <t>Ley 1712 de 2014 , art 19 literal F</t>
  </si>
  <si>
    <t>AI118</t>
  </si>
  <si>
    <t>Actas de calificacion de conducta por el consejo de disciplina</t>
  </si>
  <si>
    <t>Documento en el que se registra la calificación de conducta y novedades en cuanto a los expedientes disciplinarios de las Personas Privadas de la Libertad que se encuentran en el establecimiento carcelario</t>
  </si>
  <si>
    <t>Actas Del Consejo De Disciplina</t>
  </si>
  <si>
    <t>Esta subserie comprende toda la información referente a la toma de decisiones para evaluar y calificar la conducta de las PPL cada tres meses; se registran todas las acciones acordadas para imponer sanciones por faltas disciplinarias graves, emitir concepto previo al director sobre el otorgamiento de estímulos a las PPL merecedores de ellos; suspender condicionalmente por justificados motivos, en todo o en parte, las sanciones impuestas, siempre que se trate de internos que no sean reincidentes disciplinarios. Una vez cumpla con su tiempos de retención deberán digitalizar para posteriormente conservarse totalmente en el Archivo Histórico de Bogotá, ya que posee posibilidades investigativas, patrimoniales e históricas, y además contiene valores legales y administrativos.</t>
  </si>
  <si>
    <t>AI119</t>
  </si>
  <si>
    <t>planillas y documentos anexos con los soportes</t>
  </si>
  <si>
    <t>Documentos con los cuales fue recepcionado en el establecimiento carcelario de origen</t>
  </si>
  <si>
    <t>Historias de Personas Privadas de la Libertad -PPL-</t>
  </si>
  <si>
    <t>Ordenes Judiciales para Ingresos y Egresos de Personas Privadas de la Libertad- PPL</t>
  </si>
  <si>
    <t>AI120</t>
  </si>
  <si>
    <t>Orden de detención</t>
  </si>
  <si>
    <t>Documento emitido por autoridad judicial competente donde se establece el ingreso de las Personas Privadas de la Libertad</t>
  </si>
  <si>
    <t>Boleta de Detención o Encarcelación Persona Privada de la Libertad</t>
  </si>
  <si>
    <t>AI121</t>
  </si>
  <si>
    <t>Solicitud de Traslado a otro Centro de reclusión por el PPL (Si Aplica)</t>
  </si>
  <si>
    <t>Documento donde la Persona Privada de la Libertad solicita cambio de establecimiento carcelario</t>
  </si>
  <si>
    <t>Solicitud de Traslado a otro Centro de reclusión por el PPL</t>
  </si>
  <si>
    <t>AI122</t>
  </si>
  <si>
    <t>Respuesta a Solicitud de Traslado a otro Centro de Reclusión ante INPEC</t>
  </si>
  <si>
    <t>Documento donde se brinda respuesta a la Persona Privada de la Libertad a la solicitud de cambio de establecimiento carcelario</t>
  </si>
  <si>
    <t>Esta subserie recopila la documentación allegada al centro carcelario de las PPL</t>
  </si>
  <si>
    <t>AI123</t>
  </si>
  <si>
    <t>Expediente Disciplinario</t>
  </si>
  <si>
    <t>Documento que comprende las actuación disciplinarias a una Persona Privada de la Libertad</t>
  </si>
  <si>
    <t>AI124</t>
  </si>
  <si>
    <t>Oficio de Solicitud de Información de Situación Jurídica</t>
  </si>
  <si>
    <t>Documento donde se informa la situación jurídica de la Personas Privadas de la Libertad en el establecimiento carcelario</t>
  </si>
  <si>
    <t>AI125</t>
  </si>
  <si>
    <t>Denuncia Penal por Pérdida de Hoja de Vida PPL</t>
  </si>
  <si>
    <t>Documento de denuncia penal por perdia de Hoja de vida del PPL</t>
  </si>
  <si>
    <t>AI126</t>
  </si>
  <si>
    <t>Solicitud y respuesta de beneficio administrativo permiso de salida de hasta por 72 Horas</t>
  </si>
  <si>
    <t>Solicitud para que el establecimiento carcelario realice el trámite del beneficio hasta por 72 horas</t>
  </si>
  <si>
    <t>AI127</t>
  </si>
  <si>
    <t>PD-TJ-7</t>
  </si>
  <si>
    <t>Solicitud y respuesta de antecedentes judiciales a autoridades competentes</t>
  </si>
  <si>
    <t>Documento donde se solicita el estado del proceso de una Persona Privada de la Libertada una autoridad judicial competente</t>
  </si>
  <si>
    <t>AI128</t>
  </si>
  <si>
    <t>Oficio de Remisión a Autoridad Competente</t>
  </si>
  <si>
    <t>Documento en el que se hace entrega de las valoraciones e informe de jurídica y atención integral al juzgado con el fin que sea evaluada la solicitud del beneficio administrativo de hasta 72 horas</t>
  </si>
  <si>
    <t>AI129</t>
  </si>
  <si>
    <t>Providencia del Juzgado emitiendo concepto sobre la solicitud del beneficio administrativo de 72 horas</t>
  </si>
  <si>
    <t>Documento donde el juez competente resuelve la solicitud del beneficio administrativo de hasta por 72 horas de la Persona Privada de la Libertad</t>
  </si>
  <si>
    <t>AI130</t>
  </si>
  <si>
    <t>Documentacion de beneficios Administrativos de permiso hasta 72 horas.</t>
  </si>
  <si>
    <t>Acto administrativo donde se motiva la orden dada por el juez y se establece la modalidad de salida</t>
  </si>
  <si>
    <t>AI131</t>
  </si>
  <si>
    <t>I-TJ-7</t>
  </si>
  <si>
    <t>Oficio en el cual se deja a Disposición de las autoridades competentes a la PPL que tengan requerimiento Judicial</t>
  </si>
  <si>
    <t>Documento donde se deja a disposición a la Personas Privadas de la Libertad en relación con un proceso con orden captura vigente.</t>
  </si>
  <si>
    <t>AI132</t>
  </si>
  <si>
    <t>Boleta de Libertad</t>
  </si>
  <si>
    <t>Documento emitido por autoridad judicial competente donde se establece libertad de las Personas Privadas de la Libertad</t>
  </si>
  <si>
    <t>Esta subserie recopila la documentación relacionada con la PPL</t>
  </si>
  <si>
    <t>AI133</t>
  </si>
  <si>
    <t>Orden de Libertad SISIPEC</t>
  </si>
  <si>
    <t>Documento generado del aplicativo SISIPEC WEB previo a materializarse la libertad</t>
  </si>
  <si>
    <t>AI134</t>
  </si>
  <si>
    <t>Certificado de Libertad SISIPEC</t>
  </si>
  <si>
    <t>AI135</t>
  </si>
  <si>
    <t>Documentos Anexos de autoridades Judiciales y/o Administrativas</t>
  </si>
  <si>
    <t>Documentos soportes de la decisión judicial</t>
  </si>
  <si>
    <t>AI136</t>
  </si>
  <si>
    <t>PD-TJ-1</t>
  </si>
  <si>
    <t>Tarjeta alfabética y de antecedentes- tarjeta decadactilar</t>
  </si>
  <si>
    <t>Ficha donde se registran los datos legales y las huellas de la Persona Privada de la Libertad</t>
  </si>
  <si>
    <t>AI137</t>
  </si>
  <si>
    <t>Comunicación y respuesta oficial con fundamentos para atender acciones constitucionales.</t>
  </si>
  <si>
    <t>Autos admisorios y respuestas a las acciones constitucionales cuando vinculen a la entidad, fallos cuando nos ordenen notificarlos</t>
  </si>
  <si>
    <t>AI138</t>
  </si>
  <si>
    <t>Solicitud de autorización de Ingreso de Autoridades Competentes y respuesta a la misma</t>
  </si>
  <si>
    <t>Documento en el que las autoridades solicitan ingreso para entrevistarse con una Persona Privada de la Libertad para actividades netamente profesionales</t>
  </si>
  <si>
    <t>AI139</t>
  </si>
  <si>
    <t>Resolución del INPEC informando el traslado y cumplimiento del mismo.</t>
  </si>
  <si>
    <t>Acto administrativo donde se fija establecimiento carcelario o penitenciario del INPEC a las Personas Privadas de la Libertad que se encuentran en este establecimiento carcelario con situación jurídica condenado</t>
  </si>
  <si>
    <t>Historias de Traslados de Personas Privadas de la Libertad al INPEC</t>
  </si>
  <si>
    <t>AI140</t>
  </si>
  <si>
    <t>F-TJ-123</t>
  </si>
  <si>
    <t>Planilla de atención semanal</t>
  </si>
  <si>
    <t>Documento donde se registran las solicitudes o requerimientos de las Personas Privadas de la Libertad en pabellón</t>
  </si>
  <si>
    <t>Instrumentos De Registro Y Control</t>
  </si>
  <si>
    <t>Instrumentos de Registro y Control de Atención al Interno</t>
  </si>
  <si>
    <t>Esta subserie recopila los requerimientos o preguntas frecuentas de las PPL en temas jurídicos</t>
  </si>
  <si>
    <t>AI141</t>
  </si>
  <si>
    <t>PD-TJ-5</t>
  </si>
  <si>
    <t>Planillas de Remisión Judicial</t>
  </si>
  <si>
    <t>Documento por el cual el centro de servicios judiciales realiza programación de audiencias para las Personas Privadas de la Libertad</t>
  </si>
  <si>
    <t>Instrumentos de Registro y Control y Remisiones Judiciales</t>
  </si>
  <si>
    <t>Esta subserie recopila fecha y hora de programación de audiencias</t>
  </si>
  <si>
    <t>AI142</t>
  </si>
  <si>
    <t>Registro de firmas, huellas y sellos de los jueces encargados de los procesos judiciales</t>
  </si>
  <si>
    <t>Documento en el cual los jueces informan el cambio de autoridad en los diferentes despachos</t>
  </si>
  <si>
    <t>Instrumentos de Registro y Control de Verificación de identidad de la Autoridad Judicial</t>
  </si>
  <si>
    <t>Esta subserie recopila la firma huella y sello del juez asignado al juzgado.</t>
  </si>
  <si>
    <t>AI143</t>
  </si>
  <si>
    <t>Documentacion de requerimiento y cumplimiento de las Medidas de protección por violencia intrafamiliar</t>
  </si>
  <si>
    <t>Orden de autoridad judicial que ordena la privación de la libertad de un ciudadano</t>
  </si>
  <si>
    <t>Medidas De Protección Por Violencia Intrafamiliar</t>
  </si>
  <si>
    <t>Esta serie recopila las órdenes de autoridad judicial donde informan los días de arresto que debe cumplir un ciudadano en el establecimiento carcelario</t>
  </si>
  <si>
    <t>AI144</t>
  </si>
  <si>
    <t>Planilla de remisiones judiciales</t>
  </si>
  <si>
    <t>Instrumentos de Registro y Control de Remisiones Judiciales</t>
  </si>
  <si>
    <t>Planilla De Remisiones Judiciales</t>
  </si>
  <si>
    <t>Ley 1712 de 2014 , art 19 literal E</t>
  </si>
  <si>
    <t>AI145</t>
  </si>
  <si>
    <t>Resoluciones Carcel Distrital</t>
  </si>
  <si>
    <t>Consecutivo Resoluciones emitidas por el area juridica</t>
  </si>
  <si>
    <t>Resoluciones Cárcel Distrital</t>
  </si>
  <si>
    <t>AI146</t>
  </si>
  <si>
    <t>PD-GIP-02</t>
  </si>
  <si>
    <t>Acta de Reunión ( Junta de Evaluación de Trabajo, Estudio y Enseñanza JETEE)</t>
  </si>
  <si>
    <t>Acta de reunión del proceso de pre junta contiene los postulados para asignación TEE - Trabajo Estuio y Enseñanza y respuestas a las solicitudes de SIGA para aprobación por la Junta de Evaluacion, Trabajo, Estudio y Enseñanza - JETEE</t>
  </si>
  <si>
    <t>La subserie documental agrupa toda la información referente a las actas en las que se registran las acciones acerca del ingreso de los internos a las actividades de capacitación y ocupación, de acuerdo con su aptitud y vocación, la disponibilidad del establecimiento y las actividades generadoras de redención, señaladas por la Dirección de la Cárcel. Así mismo, autorizará las actividades válidas para registrar el tiempo por ocupación, capacitación y enseñanza, con fines de redención de pena.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científico y/o investigativo; utilizando el proceso de digitalización en formato PDF/A, con fines de consulta y se transferirá a la Dirección de Archivo de Bogotá para su custodia definitiva, en su soporte original.</t>
  </si>
  <si>
    <t>LEy 1712 de 2014 , art 18</t>
  </si>
  <si>
    <t>AI147</t>
  </si>
  <si>
    <t>Acta de asignación de trabajo, estudio y enseñanza</t>
  </si>
  <si>
    <t>Acta que se ejecuta en el módulo TEE - Trabajo Estuio y Enseñanza DE SISIPEC WEB, en donde se registran las decisiones de la Junta de Evaluacion, Trabajo, Estudio y Enseñanza - JETEE sobre asignación, terminación de las Personas Privadas de la Libertad a las actividades validas de redención pena del Plan Ocupacional.</t>
  </si>
  <si>
    <t>AI148</t>
  </si>
  <si>
    <t>FGIP-1323</t>
  </si>
  <si>
    <t>Formato Estadística de actividades válidas para Redención de Pena</t>
  </si>
  <si>
    <t>En este formato se reporta la estadistica de actividades para redencion de pena TEE - Trabajo Estuio y Enseñanza en cuanto cobertura, talleres activos, Personas privadas de la Livertad - Personas Privadas de la Libertad sin TEE - Trabajo Estuio y Enseñanza</t>
  </si>
  <si>
    <t>AI149</t>
  </si>
  <si>
    <t>Listado de control de asistencia de Internos para redención en pabellones</t>
  </si>
  <si>
    <t>Esta planilla de control de asistencia de internos para redención en pabellones se descarga semanalmente del Módulo TEE SISIPEC y la diligencia en físico por los responsables de actividades TEE - Trabajo Estuio y Enseñanza</t>
  </si>
  <si>
    <t>Instrumentos de Registro y Control Seguimiento de Programas de Capacitación y Ocupación</t>
  </si>
  <si>
    <t>Esta subserie permiten realizar el seguimiento y el control de los programas de capacitación y ocupación que se llevan a cabo al interior de la Cárcel Distrital, se produce en cumplimiento de las funciones que debe ejercer la cárcel según el Código Penal Colombiano y es el reflejo del desarrollo de los Programas de Promoción y Prevención en Salud a Personas Privadas de la Libertad; el contenido de estas planillas es repetitivo, pues son instrumentos que enlistan los cursos y talleres que toman las personas privadas de la libertad. Estos registros no producen ningún tipo de impacto en la investigación histórica, pues ni siquiera aportan información sobre las funciones misionales de la Cárcel Distrital.</t>
  </si>
  <si>
    <t>AI150</t>
  </si>
  <si>
    <t>PD-GIP-03</t>
  </si>
  <si>
    <t>F-GIP-1164</t>
  </si>
  <si>
    <t>Verifcación de porción servida</t>
  </si>
  <si>
    <t>Este formato consigna la información de los gramajes de las diferentes preparaciones alimenticias entregas a las ppl, y se evidencia cumplimiento por parte del operador de alimentos, en referencia a lo estipulado en la minuta patrón</t>
  </si>
  <si>
    <t>Permite efectuar el seguimiento de los gramajes de las preparaciones entregadas a las ppl en sus diferentes tiempos de comida (desayuno, refrigerio, almuerzo, refrigerio, cena y bebida caliente) y si se da cumplimiento según la minuta patrón</t>
  </si>
  <si>
    <t>AI151</t>
  </si>
  <si>
    <t>F-GIP-1184</t>
  </si>
  <si>
    <t>Liberación de alimentos (raciones diarias)</t>
  </si>
  <si>
    <t>En este formato se reporta el cumplimiento de los estándares de calidad de los alimentos suministrados a las PPL en cada uno de los tiempos de comida.</t>
  </si>
  <si>
    <t>Este formato permite verificar y garantizar el cumplimiento de los estandares de calidad de las preparaciones de los alimentos entregados a las PPL.</t>
  </si>
  <si>
    <t>AI152</t>
  </si>
  <si>
    <t>F-GIP-1216</t>
  </si>
  <si>
    <t>Verificación cumplimiento entrega de componentes de raciones alimentarias</t>
  </si>
  <si>
    <t>En este formato se registra el cumplimiento del ciclo de menú en cada una de las preparaciones en los diferentes tiempos de comida del día (desayuno, nueves, almuerzo, onces y cena)</t>
  </si>
  <si>
    <t>El formato registra diariamente la verificación de la entrega de cada uno de los componentes de acuerdo al menú establecido. Se describe el tiempo de comida, nombre del componente, si se dió cumplimiento, intercambio realizado y si es autorizado por el área de apoyo a la supervisión de alimentos.</t>
  </si>
  <si>
    <t>AI153</t>
  </si>
  <si>
    <t>F-GIP-1168</t>
  </si>
  <si>
    <t>Personas privadas de la libertad con dietas terapéuticas</t>
  </si>
  <si>
    <t>Este formato consigna la información de las PPL que se encuentran en el programa de dietas terapéuticas,</t>
  </si>
  <si>
    <t>En el formato se relaciona la patología y la descripción de la dieta indicada a cada PPL; también se incluyen aquellas dietas por enfoque diferencial (religiosa, vegetariana)</t>
  </si>
  <si>
    <t>AI154</t>
  </si>
  <si>
    <t>F-GIP-1174</t>
  </si>
  <si>
    <t>Seguimiento diario para bonificación PPL asignadas al servicio</t>
  </si>
  <si>
    <t>Este formato consigna la información del reporte diario de la asistencia de las PPL que pertenecen al taller de alimentos de acuerdo a la programación de turnos.</t>
  </si>
  <si>
    <t>En el formato se relaciona la asistencia diaria según los turnos establecidos para fines de pago de bonificación de las ppl asignadas al servicio de alimentos y soporte de apoyo para verificación de las horas de redención.</t>
  </si>
  <si>
    <t>AI155</t>
  </si>
  <si>
    <t>F-GIP-1209</t>
  </si>
  <si>
    <t>Control de asistencia a actividades de trabajo estudio o enseñanza -TEE</t>
  </si>
  <si>
    <t>En este formato se registra diariamente la asistencia a las actividades de trabajo, estudio o eseñanaza de las PPL que pertenecen al taller de alimentos como soporte del reporte de horas de redención.</t>
  </si>
  <si>
    <t>Este formato soporta el reporte de las horas de redención de las PPL que pertenecen al taller de alimentos de acuerdo a los turnos realizados, incluyendo novedades tales como incapacidades, cambios de turno, descanso y permisos con el fin de realizar las planillas de redención e informar a la JETTE.</t>
  </si>
  <si>
    <t>AI156</t>
  </si>
  <si>
    <t>Entrega de documentos para archivo en hojas de vida</t>
  </si>
  <si>
    <t>En este formato se registra cada uno de los documentos originales que maneja el área de alimentos para entrega al área de archivo.</t>
  </si>
  <si>
    <t>En el formato se registra la documentación original con destino al área de archivo, en donde se indica el nombre completo de la PPL, descripción del documento, fecha y número de folios a entregar.</t>
  </si>
  <si>
    <t>AI157</t>
  </si>
  <si>
    <t>F-GIP-1218</t>
  </si>
  <si>
    <t>Raciones diarias entregadas a los PPL de la Cárcel Distrital.</t>
  </si>
  <si>
    <t>En este formato se registra diariamente el parte de las raciones entregadas en cada uno de los pabelllones de la CDVAM.</t>
  </si>
  <si>
    <t>El formato descrito contiene la información del parte diario que se toma en cada pabellón, el cual es firmado por el comandante encargado y por el área de apoyo a la supervisión de alimentos; dicho formato, es el soporte para corrobar la información del pago mensual al operador contratista que tiene a cargo la prestación del suministro de la alimentación.</t>
  </si>
  <si>
    <t>AI158</t>
  </si>
  <si>
    <t>F-GIP-1188</t>
  </si>
  <si>
    <t>Planilla entrega desprendible de consignación</t>
  </si>
  <si>
    <t>Mediante este formato se soporta la entrega de desprendibles de consignación, realizada a cada una de las PPL que hacen parte del servicio de alimentos.</t>
  </si>
  <si>
    <t>Este formato contiene la información del valor neto consignado a cada una de las PPL que hacen parte del servicio de alimentos, número de cuenta autorizada previamente para dicha consignación, número de comprobante de consiganción, días trabajados, firma y huella que soportan el recibido de los comprobantes de consignación de la bonificación mensual que realiza el operador contratista del servicio de alimentos.</t>
  </si>
  <si>
    <t>AI159</t>
  </si>
  <si>
    <t>F-GIP-1175</t>
  </si>
  <si>
    <t>Autorización de consignación een cuenta bancaria de la bonificación por redimir pena en activiaddes del servicio de alimentos</t>
  </si>
  <si>
    <t>En este formato la PPL del servicio de alimentos autoriza la cuenta bancaria donde se consigna mensualmente el valor correpondiente a la bonificación por redimir pena en actividades del servicio de alimentos</t>
  </si>
  <si>
    <t>En este formato cada una de las PPL autoriza un número de cuenta, nombre de la persona a quien se le consigna, número de cédula, clase de cuenta para realizar la bonificación correpondiente. La PPL puede realizar el cambio de cuenta cuando así lo requeira.</t>
  </si>
  <si>
    <t>AI160</t>
  </si>
  <si>
    <t>PD-GIP-10</t>
  </si>
  <si>
    <t>F-GIP-1195</t>
  </si>
  <si>
    <t>Registro de Charlas educativas en salud</t>
  </si>
  <si>
    <t>Documento en el cual se registra la asistencia y el desarrollo de las charlas educativas en salud dirigidas a a las Personas Privadas de la Libertad</t>
  </si>
  <si>
    <t>Programa de Promoción y Prevención en Salud a PPL</t>
  </si>
  <si>
    <t>Esta serie está encaminada a brindar orientación e información de tipo educativo preventivo en diferentes temáticas de salud.</t>
  </si>
  <si>
    <t>AI161</t>
  </si>
  <si>
    <t>F-GIP-1183</t>
  </si>
  <si>
    <t>Remisión en Salud (Si Aplica)</t>
  </si>
  <si>
    <t>Documento que registra la programación de citas médicas a las Personas Privadas de la Libertad</t>
  </si>
  <si>
    <t>Ley 1712 de 2014 . Art 18 literal A</t>
  </si>
  <si>
    <t>ilimitado</t>
  </si>
  <si>
    <t>AI162</t>
  </si>
  <si>
    <t>F-GIP-1248</t>
  </si>
  <si>
    <t>Soicitud servicios de salud</t>
  </si>
  <si>
    <t>Documento que registra valoracion a Personas Privadas de la Libertad</t>
  </si>
  <si>
    <t>documento en el cual se registran PPL para atención medica</t>
  </si>
  <si>
    <t>AI163</t>
  </si>
  <si>
    <t>F-GIP-1283</t>
  </si>
  <si>
    <t>Fichas de ingreso y egreso</t>
  </si>
  <si>
    <t>Documento ingreso y egreso a el establecimiento</t>
  </si>
  <si>
    <t>documento de ingreso y egreso de PPL al establecimiento</t>
  </si>
  <si>
    <t>AI164</t>
  </si>
  <si>
    <t>F-GIP-1287</t>
  </si>
  <si>
    <t>Carta dental de ingreso y egreso</t>
  </si>
  <si>
    <t>AI165</t>
  </si>
  <si>
    <t>PD-GIP-01</t>
  </si>
  <si>
    <t>F-GIP-1191</t>
  </si>
  <si>
    <t>Evaluación de Trabajo Social</t>
  </si>
  <si>
    <t>Documento mediante el cual se presenta la evaluación y valoración del Personas Privadas de la Libertad a nivel de información familiar</t>
  </si>
  <si>
    <t>Actas de Consejo de Evaluación y Tratamiento -CET</t>
  </si>
  <si>
    <t>Esta subserie agrupa toda la información que se registra en las actas CET, las cuales recopilan la toma de decisiones respecto al tratamiento recomendado a seguir el cual busca mediar o conciliar entre las partes en controversia permitiéndoles así elevar sus niveles de autoestima y construir las condiciones necesarias para vivir en comunidad. Una vez cumpla con su tiempos de retención deberán digitalizar para posteriormente conservarse totalmente en el Archivo Histórico de Bogotá, ya que posee posibilidades investigativas, patrimoniales e históricas, y además contiene valores legales y administrativos.</t>
  </si>
  <si>
    <t>AI166</t>
  </si>
  <si>
    <t>F-GIP-1186</t>
  </si>
  <si>
    <t>Evaluación Psicología</t>
  </si>
  <si>
    <t>Documento mediante el cual se presenta la evaluación y valoración del Personas Privadas de la Libertad a nivel sicosocial</t>
  </si>
  <si>
    <t>AI167</t>
  </si>
  <si>
    <t>F-GIP-1319</t>
  </si>
  <si>
    <t>Evaluación de terapia ocupacional</t>
  </si>
  <si>
    <t>Documento mediante el cual se presenta la valoración del Personas Privadas de la Libertad a nivel de "desempeño ocupacional"</t>
  </si>
  <si>
    <t>AI168</t>
  </si>
  <si>
    <t>F-GIP-1193</t>
  </si>
  <si>
    <t>Evaluación, Custodia y Vigilancia</t>
  </si>
  <si>
    <t>Documento mediante el cual se presenta la evaluación del Personas Privadas de la Libertad emitida por el grupo de custodia y vigilancia</t>
  </si>
  <si>
    <t>AI169</t>
  </si>
  <si>
    <t>F-GIP-1192</t>
  </si>
  <si>
    <t>Evaluación de antropología</t>
  </si>
  <si>
    <t>Diagnóstico y analisis de informacion del área de antropología, para clasificar en fase de tratamiento a las Personas Privadas de la Libertad en situacion de condenadas en la CARCEL DISTRITAL DE VARONES Y ANEXO DE MUJERES</t>
  </si>
  <si>
    <t>AI170</t>
  </si>
  <si>
    <t>F-GIP-1292</t>
  </si>
  <si>
    <t>Atención en salud a PPL.</t>
  </si>
  <si>
    <t>Documento que contiene información relacionada con la atención en salud brindada a la Personas Privadas de la Libertad.</t>
  </si>
  <si>
    <t>AI171</t>
  </si>
  <si>
    <t>Concepto del Consejo de evaluación y tratamiento</t>
  </si>
  <si>
    <t>Documento que consolida los conceptos de los profesionales integrantes del Consejo de Evaluación y Tratamiento -CET</t>
  </si>
  <si>
    <t>AI172</t>
  </si>
  <si>
    <t>Modulo social sistema de informacion sisipec web</t>
  </si>
  <si>
    <t>Aplicativo en el cual se registra la informacion de las acciones adelantadas s a las Personas Privadas de la Libertad por parte de los profesionales del proceso de Atención Integral Básica</t>
  </si>
  <si>
    <t>AI173</t>
  </si>
  <si>
    <t>Modulo visitas sistema de informacion sisipec web</t>
  </si>
  <si>
    <t>Aplicativo en el cual se registra la informacion de las personas visitantes para las Personas Privadas de la Libertad</t>
  </si>
  <si>
    <t>AI174</t>
  </si>
  <si>
    <t>F-GIP-1227</t>
  </si>
  <si>
    <t>Entrega de KIT de Aseo Personal para PPL</t>
  </si>
  <si>
    <t>Documento en el que se registran la Entrega de KIT de Aseo Personal para Personas Privadas de la Libertad</t>
  </si>
  <si>
    <t>AI175</t>
  </si>
  <si>
    <t>F-GIP-1228</t>
  </si>
  <si>
    <t>Entrega de Uniformes y Colchonetas</t>
  </si>
  <si>
    <t>AI176</t>
  </si>
  <si>
    <t>Informe Anual de Prácticas de Comunidades Espirituales</t>
  </si>
  <si>
    <t>Documento que detalla un balance anual de actividades de las Comunidades Espirituales</t>
  </si>
  <si>
    <t>Informes mensuales de Encuestas de satisfacción servicios prestados por la Cárcel Distrital</t>
  </si>
  <si>
    <t>Esta subserie analiza la información que se recoge mediante las encuestas que realizan cada mes las personas privadas de la libertad, PPL. En dichas encuestas se refleja su nivel de satisfacción. Su contenido es importante; sin embargo, estos análisis se plasman en los Informes Anuales de Encuestas de Servicios Prestados por la Cárcel, razón por la cual se ha determinado que este material se debe eliminar. Su tiempo de retención en el archivo de gestión, iniciará a partir del cierre del trámite. Una vez culminado el tiempo de retención establecido en el archivo central, la documentación,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t>
  </si>
  <si>
    <t>AI177</t>
  </si>
  <si>
    <t>F-GIP-1238</t>
  </si>
  <si>
    <t>Encuesta de Satisfacción de los Servicios Prestados a la Persona Privada de la Libertad</t>
  </si>
  <si>
    <t>Evaluacion por parte de los privados de la libertad de los Servicios Prestados por el establecimieto durante su estadia en la Cárcel Distrital de Varones y Anexo de Mujeres</t>
  </si>
  <si>
    <t>AI178</t>
  </si>
  <si>
    <t>Documento que recopila toda la información mensual, en dichas informes reflejan su nivel de satisfacción referente a varios de los frentes que operan para los procesos que se generan para el trato y atención de los reclusos y visitantes del establecimiento.</t>
  </si>
  <si>
    <t>AI179</t>
  </si>
  <si>
    <t>F-GIP-1196</t>
  </si>
  <si>
    <t>Actividad Grupal</t>
  </si>
  <si>
    <t>Documento en el que se registran las actividades grupales brindadas a las Personas Privadas de la Libertad por parte de los profesionales del proceso de Atención Integral Básica</t>
  </si>
  <si>
    <t>AI180</t>
  </si>
  <si>
    <t>F-FI-1407</t>
  </si>
  <si>
    <t>Verificación articulos de aseo</t>
  </si>
  <si>
    <t>Intervención y seguimiento individual de los profesionales del proceso de Atención Integral Básica para las personas privadas de la libertad</t>
  </si>
  <si>
    <t>Historias de Salud de Personas Privadas de la Libertad -PPL</t>
  </si>
  <si>
    <t>Subserie documental que contiene los documentos médico-legal que surgen del servicio del profesional de la salud. Se debe aclarar que todas las Personas Privadas de la Libertad tienen dos historias, una de salud y otra judicial. Cuando las PPL son trasladadas a otra cárcel, se llevan también sus historias judiciales, pero la Cárcel conserva las historias de salud, sobre las que se deben aplicar los criterios de selección mencionados. Cuando las PPL cumplen condena en la Cárcel Distrital, las respectivas historias judiciales se quedan en esta institución. De ese conjunto documental se debe hacer la selección indicada y las historias de salud seleccionadas deben corresponder a las historias judiciales de los mismos PPL.
Su tiempo de retención en el archivo de gestión, iniciará a partir del cierre del trámite. Para todos los expedientes seleccionados y con el fin de garantizar su conservación permanente, la Dirección de Recursos Físicos y Gestión Documental, generará una copia de seguridad o respaldo de los documentos de valor histórico, científico y/o investigativo; utilizando el proceso de digitalización en formato PDF/A, con fines de consulta. Una vez cumpla el tiempo de retención en el archivo central, se transfiere a la Dirección Archivo de Bogotá, para su custodia definitiva en su soporte original.
Una vez culminado el tiempo de retención establecido en el archivo central, la documentación no seleccionada,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t>
  </si>
  <si>
    <t>AI181</t>
  </si>
  <si>
    <t>F-FI-1401</t>
  </si>
  <si>
    <t>Control de entrega de insumos</t>
  </si>
  <si>
    <t>AI182</t>
  </si>
  <si>
    <t>AI183</t>
  </si>
  <si>
    <t>Listado de asistencia</t>
  </si>
  <si>
    <t>AI184</t>
  </si>
  <si>
    <t>F-GIP-1203</t>
  </si>
  <si>
    <t>Renuncia Voluntaria</t>
  </si>
  <si>
    <t>AI185</t>
  </si>
  <si>
    <t>F-FI-1403</t>
  </si>
  <si>
    <t>Formato de Verificación actividades de limpieza y desinfección</t>
  </si>
  <si>
    <t>AI186</t>
  </si>
  <si>
    <t>Verificacion aseo</t>
  </si>
  <si>
    <t>AI187</t>
  </si>
  <si>
    <t>F-FI-1405</t>
  </si>
  <si>
    <t>control de inventario</t>
  </si>
  <si>
    <t>AI188</t>
  </si>
  <si>
    <t>Historia jurídica de PPL dentro del CER</t>
  </si>
  <si>
    <t>Formatos relacionados con las diferentes actuaciones y eventos relacionados con un PPL dentro del CER.</t>
  </si>
  <si>
    <t>Dirección del Centro Especial de Reclusión (CER)</t>
  </si>
  <si>
    <t>Numeral A, articulo 18, ley 1712 de 2014</t>
  </si>
  <si>
    <t>ley 1712 de 2014</t>
  </si>
  <si>
    <t>AI189</t>
  </si>
  <si>
    <t>Minutas</t>
  </si>
  <si>
    <t>Minutas utilizadas por el cuerpo de custodia</t>
  </si>
  <si>
    <t>AI190</t>
  </si>
  <si>
    <t>Tarjeta alfabética y de antecedentes</t>
  </si>
  <si>
    <t>Documento en el cual se toman las huellas de la Persona
Privada de la Libertad, registrando información de los tipos de reseña y al respaldo una bitácora de anotaciones correspondientes al ingreso,
comportamientos durante la estadía y la salida del establecimiento.</t>
  </si>
  <si>
    <t>AI191</t>
  </si>
  <si>
    <t>Documento que relaciona los documentos entregados para archivarse en cada una de las hojas de vida de las personas privadas de la libertad.</t>
  </si>
  <si>
    <t>AI192</t>
  </si>
  <si>
    <t>Consulta y préstamo documental archivo centro especial de reclusión</t>
  </si>
  <si>
    <t>Documento que relaciona el prestamo de la hoja de vida de la persona privada de la libertad.</t>
  </si>
  <si>
    <t>AI193</t>
  </si>
  <si>
    <t>Historia de Salud y de Actividades de Ocupación del Tiempo Libre de PPL</t>
  </si>
  <si>
    <t>Formatos relacionados con la salud y la participación en actividades de ocupación del tiempo libre de un PPL dentro del CER.</t>
  </si>
  <si>
    <t>AI194</t>
  </si>
  <si>
    <t>Instrumentos de registro y control de entrega de elementos de aseo y habitabilidad</t>
  </si>
  <si>
    <t>Formatos donde se registra la entrega de elementos de aseo y habitabilidad a las PPL</t>
  </si>
  <si>
    <t>AI195</t>
  </si>
  <si>
    <t>Informes de Atención Integral</t>
  </si>
  <si>
    <t>Documentos que detallan las actividades y la satisfacción de las PPL con los servicios</t>
  </si>
  <si>
    <t>AI196</t>
  </si>
  <si>
    <t>Programas de Atención Integral</t>
  </si>
  <si>
    <t>Documentos que detallan las actividades realizadas con las PPL en el CER</t>
  </si>
  <si>
    <t>AI197</t>
  </si>
  <si>
    <t>Actas de la Junta de Distribución de Patios y Asignación de Celdas.</t>
  </si>
  <si>
    <t>Documento generado en el aplicativo SISIPEC WEB, que detallas la ubicación(pabellón, celda y cama) asignada a las personas privadas de la libertad.</t>
  </si>
  <si>
    <t>Numeral B, artículo 19, ley 1712 de 2014</t>
  </si>
  <si>
    <t>AI198</t>
  </si>
  <si>
    <t>Administración de Bienes Muebles e Inmuebles para el Fortalecimiento de las Capacidades Operativas</t>
  </si>
  <si>
    <t>Expedientes contractuales</t>
  </si>
  <si>
    <t>Contienen toda la información contractual de prestación de servicios, de obra y mantenimiento, compraventa, interventoría, etc, a partir del 01 de octubre de 2016, tales como: Ofertas, estudios previos, proceso de selección, información del contratista, pólizas de garantía, acta de inicio, informes períodicos de ejecución contractual, ordenes de pagos, informes finales, certificación de cumplimiento del supervisor, actas de liquidación, entre otros.</t>
  </si>
  <si>
    <t>Contratos</t>
  </si>
  <si>
    <t>Esta serie documental está estructurada bajo un único consecutivo al interior de la entidad, no obstante, la diversidad de tipos de contratos y sus criterios de valoración individuales, hacen necesario puntualizar en las características a tener en cuenta para su selección o conservación total según sea el caso</t>
  </si>
  <si>
    <t>Dirección de Operaciones para el Fortalecimiento</t>
  </si>
  <si>
    <t>Ley 1712 de 2014 Art 18 Numeral a</t>
  </si>
  <si>
    <t>AI199</t>
  </si>
  <si>
    <t>PD-GD-02</t>
  </si>
  <si>
    <t>F-GD-1087</t>
  </si>
  <si>
    <t>Control y Registro de Prestamos Documentales</t>
  </si>
  <si>
    <t>Contiene la relación de las solicitudes de préstamos de expedientes contractuales, en el cual se detalla la Oficina solicitante, el nombre del solicitante, el número de contratos que solicitó y el número de carpetas que se entregó, a estas solicitudes se les asigna un consecutivo "Radicado001", así como el estado del préstamos (cerrado, abierto). El tiempo máximo de préstamo de los expedientes no debe superar los tres (3) días hábiles siguientes a la fecha de la entrega del expediente de acuerdo con el memorando 2018-42-00019673 del 01 de febrero de 2018.</t>
  </si>
  <si>
    <t>AI200</t>
  </si>
  <si>
    <t>Expedientes de Procesos Declarados Desiertos o no Adjudicados</t>
  </si>
  <si>
    <t>Contiene la información detallada de los procesos precontractuales realizados de acuerdo a la normatividad, Estos no que no llegaron a una suscripción o en el proceso de selección no se cumplio con lo solicitado y se declaro desierto el mismo.</t>
  </si>
  <si>
    <t>Procesos Contractuales Declarados Desiertos o no Adjudicados</t>
  </si>
  <si>
    <t>Serie que evidencian el proceso precontractual, en especial las propuestas de las licitaciones no seleccionadas. La documentación goza de valores administrativos legales y económicos. Se establece un tiempo de retención mínimo, haciendo uso de la prescripción dada a los procesos de contratación en virtud de la Ley 80 de 1993, artículo 55. Este tiempo es suficiente para responder a las autoridades administrativas legales y judiciales.</t>
  </si>
  <si>
    <t>AI201</t>
  </si>
  <si>
    <t>Backup Expedientes Contrataciòn 2022-2023-2025</t>
  </si>
  <si>
    <t>Contienen toda la información contractual de prestación de servicios, de obra y mantenimiento, compraventa, interventoría, etc, a partir del 01 de enero de 2022 a la fecha, tales como: Ofertas, estudios previos, proceso de selección, información del contratista, pólizas de garantía, acta de inicio, informes períodicos de ejecución contractual, ordenes de pagos, informes finales, certificación de cumplimiento del supervisor, actas de liquidación, entre otros.</t>
  </si>
  <si>
    <t>AI202</t>
  </si>
  <si>
    <t>PD-AB-02</t>
  </si>
  <si>
    <t>Base de datos del Sistema de información y administración de Bienes SIMBA</t>
  </si>
  <si>
    <t>Contiene la información de los bienes entregados en comodato a los organismos de seguridad que prestan sus servicios en la ciudad de Bogotá, se desarrolla por diferentes modulos que permiten visualizar la información relevante y administrar estos bienes</t>
  </si>
  <si>
    <t>Dirección de Bienes para la Seguridad, Convivencia y Acceso a la Justicia</t>
  </si>
  <si>
    <t>Ley 1712 de 2014, art 18 Numeral C</t>
  </si>
  <si>
    <t>AI203</t>
  </si>
  <si>
    <t>Base de datos de todas las tarjetas de propiedad de las motocicletas y vehiculos pertenecientes a la secretaria de seguridad convivencia y justicia , y la digitalización de las mismas</t>
  </si>
  <si>
    <t>contiene información de las tarjetas de propiedad de los vehiculos y motocicletas pertenecientes a la secretaria de seguridad convivencia y justicia, tambien se salvaguardan de forma fisica y digital.</t>
  </si>
  <si>
    <t>AI204</t>
  </si>
  <si>
    <t>Base de Datos de siniestros de bienes muebles e inmuebles.</t>
  </si>
  <si>
    <t>Contiene el registro detallado de los eventos de siniestro asociados a bienes muebles e inmuebles bajo administración de la entidad, así como aquellos entregados en comodato a otras agencias. Incluye información sobre el tipo de siniestro, fecha, circunstancias, avalúos, soportes técnicos, reportes de aseguradoras y estado del trámite.</t>
  </si>
  <si>
    <t>AI205</t>
  </si>
  <si>
    <t>PD-AB-04</t>
  </si>
  <si>
    <t>Base de datos de mantenimiento de Automotores.</t>
  </si>
  <si>
    <t>Consolida el histórico de mantenimientos preventivos, correctivos y de revisiones técnico-mecánicas (RTM) de los automotores al servicio de la Secretaría de Seguridad y de aquellos entregados en comodato a las agencias del Distrito. Incluye órdenes de servicio, reportes técnicos, fechas de intervención, costos, cronogramas y proveedores.</t>
  </si>
  <si>
    <t>AI206</t>
  </si>
  <si>
    <t>PD-AB-05</t>
  </si>
  <si>
    <t>Base de datos de Consumo de Combustible</t>
  </si>
  <si>
    <t>Almacena la trazabilidad de los consumos de combustible por cada vehículo automotor, incluyendo fechas, cantidades suministradas, puntos de abastecimiento, chip asignado, valores asociados y novedades reportadas por las agencias o conductores responsables.</t>
  </si>
  <si>
    <t>AI207</t>
  </si>
  <si>
    <t>Base de datos de los contratos de obra de equipamientos nuevos y mantenimientos de equipamientos existentes.</t>
  </si>
  <si>
    <t>Contiene la información estructurada de los contratos de obra e interventoría (cuando aplica) relacionados con equipamientos nuevos y mantenimientos de infraestructura bajo supervisión de la Dirección de Bienes. Incluye cronogramas, modificaciones contractuales, avance físico–financiero, reportes técnicos y registro fotográfico del proyecto.</t>
  </si>
  <si>
    <t>AI208</t>
  </si>
  <si>
    <t>DeEvaluación</t>
  </si>
  <si>
    <t>Evaluación al Sistema de Control Interno</t>
  </si>
  <si>
    <t>PD-SM-1</t>
  </si>
  <si>
    <t>Actas del Comité Institucional de Coordinación de Control Interno</t>
  </si>
  <si>
    <t>Documento que registra el desarrollo del orden del día y los compromisos adquiridos en el Comité Institucional de Coordinación de Control Interno</t>
  </si>
  <si>
    <t>La subserie documental posee valor secundario por contener información de toma de decisiones. Su tiempo de retención en el archivo de gestión, iniciará a partir del cierre del trámite.</t>
  </si>
  <si>
    <t>Oficina de Control Interno</t>
  </si>
  <si>
    <t>Ley 1712 de 2014 Art 18 Numeral b</t>
  </si>
  <si>
    <t>AI209</t>
  </si>
  <si>
    <t>F-SM-85</t>
  </si>
  <si>
    <t>Plan anual de auditoria interna</t>
  </si>
  <si>
    <t>Documento de planificación sistemática de las actividades que se desarrollarán en una vigencia, con el propósito de dar cumplimiento a
los roles específicos asignados por la normatividad vigente a la Oficina de Control Interno.</t>
  </si>
  <si>
    <t>Planes Anuales de Auditoría</t>
  </si>
  <si>
    <t>La subserie documental evidencia la gestión por el mejoramiento permanente de la gestión y los procesos de la entidad.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cultural, científico y/o investigativo; utilizando el proceso de digitalización en formato PDF/A, con fines de consulta y se transferirá a la Dirección de Archivo de Bogotá para su custodia definitiva, en su soporte original.</t>
  </si>
  <si>
    <t>https://scjgovcol.sharepoint.com/:x:/r/sites/130-OCI/_layouts/15/Doc.aspx?sourcedoc=%7B86111DF8-E46E-48A1-BB48-D922AC2ACE1F%7D&amp;file=002-SM-946_2025_V1.xlsx&amp;action=default&amp;mobileredirect=true&amp;DefaultItemOpen=1&amp;ct=1761575038176&amp;wdOrigin=OFFICECOM-WEB.MAIN.REC&amp;cid=1344f116-3e9f-4ae7-9ead-8672a98a844a&amp;wdPreviousSessionSrc=HarmonyWeb&amp;wdPreviousSession=258a1338-6efb-49e1-9728-05484b3c4731</t>
  </si>
  <si>
    <t>AI210</t>
  </si>
  <si>
    <t>F-SM-946</t>
  </si>
  <si>
    <t>Seguimiento Plan Anual de Auditoría Interna</t>
  </si>
  <si>
    <t>Documento de seguimiento y monitoreo al cumplimiento del plan anual de auditoria interna</t>
  </si>
  <si>
    <t>La subserie documental posee valor secundario por contener información de toma de decisiones así mismo, en el archivo se evidencia la gestión, seguimiento y cumplimiento permanente de las actividades programadas en el PAA</t>
  </si>
  <si>
    <t>AI211</t>
  </si>
  <si>
    <t>PD-SM-01
PD-SM-04</t>
  </si>
  <si>
    <t>Herramienta de registro y seguimiento Planes de mejoramiento interno</t>
  </si>
  <si>
    <t>Herramienta asociada al portal MIPG en la cual se registra y realiza seguimiento a los planes de mejoramiento derivados de ejercicios de auditoria (Auditoria a procesos, informes de ley y/o seguimiento, auditorias especiales).</t>
  </si>
  <si>
    <t>Planes de Mejoramiento Interno</t>
  </si>
  <si>
    <t>La subserie documental evidencia la gestión por el mejoramiento permanente de la gestión y los procesos de la entidad. Su tiempo de retención en el archivo de gestión, iniciará a partir del cierre del trámite.</t>
  </si>
  <si>
    <t>https://portalmipg.scj.gov.co/portal/index.php</t>
  </si>
  <si>
    <t>AI212</t>
  </si>
  <si>
    <t>PD-SM-4</t>
  </si>
  <si>
    <t>Informe de Seguimiento plan de mejoramiento interno</t>
  </si>
  <si>
    <t>Documento que consolida los resultados evidenciados del seguimiento al plan de mejoramiento interno</t>
  </si>
  <si>
    <t>https://scj.gov.co/sites/default/files/2025-10/001.%203-2025-42071__Inf_PMInterno_II_Trim_2025.pdf</t>
  </si>
  <si>
    <t>AI213</t>
  </si>
  <si>
    <t>PD-SM-05</t>
  </si>
  <si>
    <t>Informe de Seguimiento entes de control</t>
  </si>
  <si>
    <t>Documento que consolida los resultados obtenidos en el desarrollo de la auditoria de seguimiento por parte de entes de control.</t>
  </si>
  <si>
    <t>Planes de Mejoramiento Entes de Control</t>
  </si>
  <si>
    <t>https://scj.gov.co/sites/default/files/2025-07/InfSeguimientoPMICB-IITRIM-2025.pdf</t>
  </si>
  <si>
    <t>AI214</t>
  </si>
  <si>
    <t>Herramienta de seguimiento de plan de mejoramiento contraloria</t>
  </si>
  <si>
    <t>Herramienta de información utilizada para realizar el monitoreo de avance del plan de mejoramiento de Contraloría de Bogotá.</t>
  </si>
  <si>
    <t>AI215</t>
  </si>
  <si>
    <t>Informes de Auditorias de Gestión a Procesos</t>
  </si>
  <si>
    <t>Documento que consolida los resultados obtenidos del desarrollo de la auditoria de gestión a procesos el cual debe ser redactado en forma imparcial, clara, precisa y concisa.</t>
  </si>
  <si>
    <t>Los Informes de Auditoría de Gestión poseen valor secundario, toda vez que contiene información derivada de las auditorias y la toma de decisiones para el planteamiento de los planes de mejoramiento y su seguimiento. Su tiempo de retención en el archivo de gestión, iniciará a partir del cierre del trámite.</t>
  </si>
  <si>
    <t>https://scj.gov.co/es/transparencia/planeacion-presupuesto-ingresos/informes-control-interno</t>
  </si>
  <si>
    <t>AI216</t>
  </si>
  <si>
    <t>Informe de Auditoria Especial</t>
  </si>
  <si>
    <t>Documento que consolida los resultados obtenidos del desarrollo de la auditoria especial el cual debe ser redactado en forma imparcial, clara, precisa y concisa.</t>
  </si>
  <si>
    <t>Informes de Auditoria Especial</t>
  </si>
  <si>
    <t>Los Informes de auditoria espacial poseen valor secundario, toda vez que contiene información deribada de las auditorias y la toma de decisiones encuenato a los planes de mejoramiento y su seguimiento. Su tiempo de retención en el archivo de gestión, iniciará a partir del cierre del trámite.</t>
  </si>
  <si>
    <t>AI217</t>
  </si>
  <si>
    <t>PD-SM-6</t>
  </si>
  <si>
    <t>Informes de Auditorias de Seguimiento</t>
  </si>
  <si>
    <t>Documento que consolida los resultados obtenidos del desarrollo de la auditoria de seguimiento
el cual debe ser redactado en forma imparcial, clara, precisa y concisa.</t>
  </si>
  <si>
    <t>Los Informes de auditoría de seguimiento, poseen valor secundario toda vez que contiene información derivada de las auditorias y la toma de decisiones para el planteamiento de los planes de mejoramiento y su seguimiento. Su tiempo de retención en el archivo de gestión, iniciará a partir del cierre del trámite.</t>
  </si>
  <si>
    <t>AI218</t>
  </si>
  <si>
    <t>PD-SM-01</t>
  </si>
  <si>
    <t>F-SM-981</t>
  </si>
  <si>
    <t>Herramienta de medición de Evaluación por Dependencias</t>
  </si>
  <si>
    <t>Documento utilizado para medir la gestión estratégica de la Entidad</t>
  </si>
  <si>
    <t>https://scj.gov.co/sites/default/files/2025-07/Informe%20de%20Evaluaci%C3%B3n%20por%20Dependencias%20Vigencia%202024.pdf</t>
  </si>
  <si>
    <t>AI219</t>
  </si>
  <si>
    <t>Matriz formulación Planes de Mejoramiento entes de control - Formato CB-0402F Plan de Mejoramiento - Formulación</t>
  </si>
  <si>
    <t>Documento en el cual se registra y reportan las acciones de mejoramiento resultado de las auditorias de entes de control.</t>
  </si>
  <si>
    <t>AI220</t>
  </si>
  <si>
    <t>Control Disciplinario</t>
  </si>
  <si>
    <t>PD-CID-04</t>
  </si>
  <si>
    <t>F-CID-551</t>
  </si>
  <si>
    <t>Matriz de autos y procesos activos</t>
  </si>
  <si>
    <t>Contiene la relación de todos los procesos activos e inactivos, archivos, remisiones, entre otros y autos que hacer parte de la investigación de la Oficina de Control Interno Disciplinario</t>
  </si>
  <si>
    <t>Oficina de Control Disciplinario Interno</t>
  </si>
  <si>
    <t>Artículo 115 de la Ley 1952 de 2019, Artículo 74 de la Constitución Política</t>
  </si>
  <si>
    <t>Ley 1952 de 2019</t>
  </si>
  <si>
    <t>AI221</t>
  </si>
  <si>
    <t>F-CID-552</t>
  </si>
  <si>
    <t>Matriz de control radicación - OCDI</t>
  </si>
  <si>
    <t>Contiene la relación de las comunicaciones remitidas según lo ordenado por el operador disciplinario en los autos respectivos.</t>
  </si>
  <si>
    <t>AI222</t>
  </si>
  <si>
    <t>F-CID-548</t>
  </si>
  <si>
    <t>Matriz de Asignación Y Control de Expedientes</t>
  </si>
  <si>
    <t>Contiene los registros de las asignaciónes de quejas, remisiónes o informes a cada operador disciplinario.</t>
  </si>
  <si>
    <t>AI223</t>
  </si>
  <si>
    <t>F-CID-740</t>
  </si>
  <si>
    <t>Matriz control de notificaciones</t>
  </si>
  <si>
    <t>Contiene los registros de las comunicaciones remitidas para dar a conocer las decisiones tomadas a los sujetos procesales.</t>
  </si>
  <si>
    <t>AI224</t>
  </si>
  <si>
    <t>F-CID-1471
F-CID-1472
F-CID-1473
F-CID-1474
F-CID-1475
F-CID-53
F-CID-54
F-CID-56
F-CID-57
F-CID-58
F-CID-60
F-CID-61
F-CID-785</t>
  </si>
  <si>
    <t>Expedientes de Investigaciones disciplinarias</t>
  </si>
  <si>
    <t>Contiene todos los documentos relacionados con las diferentes fases de los procesos disciplinarios aperturados por la Oficina de Control Interno Disciplinario a un servidor público. Estas fases son:
1. Indagación Previa
2. Investigación Disciplinaria
3. Decreto de Pruebas.
4. Pliego de cargos</t>
  </si>
  <si>
    <t>Procesos Disciplinarios</t>
  </si>
  <si>
    <t>Procesos Disciplinarios Ordinarios</t>
  </si>
  <si>
    <t>Los expedientes disciplinarios registran la actuación que se adelanta con el objeto de tramitar evaluar las quejas, informes y peticiones presentadas en contra de los servidores públicos, de la Secretaría de Seguridad Convivencia y Justicia, estableciendo si existe o no responsabilidad disciplinaria.</t>
  </si>
  <si>
    <t>AI225</t>
  </si>
  <si>
    <t>Gestión Contractual</t>
  </si>
  <si>
    <t>PD-GCT-09, PD-GCT -08, PD-GCT-14, PD- GCT-02, PD-GCT-07, PD-GCT-11, PD-GCT-10, PD-GCT 13, PD-GCT-12</t>
  </si>
  <si>
    <t>Contratos y convenios</t>
  </si>
  <si>
    <t>Expediente contractual que contiene toda la información referente a la contratación en todas sus fases (Precontractual, contractual, poscontractual)</t>
  </si>
  <si>
    <t>Bolsa mercantil, concurso de meritos abierto, contratación directa, convenio, licitación pública, mínima cuantía, prestación de servicio persona jurídica, prestación de servicios, selección abreviada mínima cuantía, subasta inversa electrónica, tienda virtual acuerdo marco, tienda virtual grandes superficies, interadministrativos.</t>
  </si>
  <si>
    <t>Reflejan el desarrollo del proceso misional de la entidad y reflejan el movimiento de dineros históricamente altos, teniendo en cuenta las siguientes tipos de contratación: Contratos de Arrendamiento, Contratos de Comodato, Contratos de Consultoría, Contratos de Comisionista, Contratos de Compraventa, Contratos de Prestación de Servicios, Contratos de Seguros, Contratos de Suministros y Contratos Interadministrativo. Los convenios que se dan con el ánimo de desarrollar las estrategias misionales y transversales de la entidad, Convenios de Asociación, Convenios de Cooperación, Convenios Marco.</t>
  </si>
  <si>
    <t>Dirección Jurídica y Contractual</t>
  </si>
  <si>
    <t>https://scj.gov.co/transparencia/contratacion/informacion-contractual</t>
  </si>
  <si>
    <t>AI226</t>
  </si>
  <si>
    <t>Procesos contractuales declarados desiertos o no adjudicados</t>
  </si>
  <si>
    <t>Expediente que contiene información de la fase precontractual y la resolución de declaratoria de desierto o no adjudicación</t>
  </si>
  <si>
    <t>Evidencia que dentro del proceso precontractual comprende la constancia de no presentación de propuestas o los informes que dan cuenta que las que se presentaron ninguna fue habilitada.</t>
  </si>
  <si>
    <t>AI227</t>
  </si>
  <si>
    <t>Actas de comité de contratación</t>
  </si>
  <si>
    <t>Son los expedientes que albergan en orden cronológico las actas de los comités de contratación.</t>
  </si>
  <si>
    <t>Refleja las recomendaciones y decisiones de esta instancia consultiva en materia de contratación.</t>
  </si>
  <si>
    <t>AI228</t>
  </si>
  <si>
    <t>PD-GJ-03</t>
  </si>
  <si>
    <t>Acciones de tutela</t>
  </si>
  <si>
    <t>Son los documentos que albergan la información generada en el transcurso de los procesos de tutela en los cuales la Entidad es parte. Contiene documentos de origen externo como de origen interno, estos últimos generados durante los procesos al interior de la secretaria para la defensa judicial.</t>
  </si>
  <si>
    <t>Acciones constitucionales</t>
  </si>
  <si>
    <t>Proceso que tiene origen en la constitución política y en las normas que lo reglamentan. Es copia de los expedientes que reposan en las instancias judiciales.</t>
  </si>
  <si>
    <t>Art 18 numeral a)Ley 1581 de 2012</t>
  </si>
  <si>
    <t>ilimitada</t>
  </si>
  <si>
    <t>AI229</t>
  </si>
  <si>
    <t>Conciliaciones prejudiciales</t>
  </si>
  <si>
    <t>Son los expedientes cuyo contenido son las solicitudes de conciliación como requisito para instaurar demanda ante la jurisdicción contencioso administrativa.</t>
  </si>
  <si>
    <t>Proceso indispensable en materia contencioso administrativa donde se incluyen las solicitudes de conciliación. Estas aportan valor investigativo sobre los procesos de gestión interinstitucional, en términos de manejo de administración pública, la forma de desarrollo de los convenios, el proceso de solución de conflictos entre entidades.</t>
  </si>
  <si>
    <t>AI230</t>
  </si>
  <si>
    <t>PD-GJ02, PD-GJ-03</t>
  </si>
  <si>
    <t>Procesos judiciales</t>
  </si>
  <si>
    <t>Son los expedientes que contienen todas las actuaciones judiciales a cargo de la Secretaria. También se encuentran los documentos generados durante los trámites internos de la Secretaría en el ejercicio de la representación judicial. A su vez, se clasifican como contencioso administrativos, penales, civiles, ejecutivos y laborales.</t>
  </si>
  <si>
    <t>Procesos contencioso administrativos, procesos penales, procesos civiles, procesos ejecutivos, procesos laborales.</t>
  </si>
  <si>
    <t>Procesos de carácter judicial que se originan en la legislación aplicable para cada una de las jurisdicciones existentes: contencioso administrativos, penales, civiles, ejecutivos y laborales.</t>
  </si>
  <si>
    <t>AI231</t>
  </si>
  <si>
    <t>Actas de comité de conciliación</t>
  </si>
  <si>
    <t>Son los expedientes que albergan en orden cronologico las actas de los comites de conciliacion y que por abordarse en estos comites el contenido de las demandas contencioso administrativas y el animo conciliatorio de la Entidad albergan las fichas tecnicas de comite de los procesos correspondientes.</t>
  </si>
  <si>
    <t>Registros documentales que contienen las actas y demás soportes generados en el marco de las sesiones del Comité de Conciliación de la entidad. Incluyen las deliberaciones, análisis y decisiones adoptadas frente a procesos judiciales, policivos y conciliaciones extrajudiciales, así como la valoración de políticas de prevención del daño antijurídico y directrices para su aplicación. Esta subserie garantiza la trazabilidad de las determinaciones adoptadas y constituye respaldo jurídico y administrativo para la defensa de los intereses institucionales.</t>
  </si>
  <si>
    <t>AI232</t>
  </si>
  <si>
    <t>Conjunto de resoluciones con las que se resuelven los recursos de apelación dentro de la segunda instancia de procesos policivos, se obitienen a partir del traslado del expediente por parte de autoridades de inspección de policia a nivel distrital.</t>
  </si>
  <si>
    <t>Resoluciones Segunda Instancia Procesos Policivos</t>
  </si>
  <si>
    <t>Resoluciones por medio de las cuales se resuelven recursos de apelación (segunda instancia)
dentro del proceso policivo, actuación que es competencia de la Dirección Jurídica y Contractual a nivel Distrital.</t>
  </si>
  <si>
    <t>Art. 6 Ley 1712 de 2014</t>
  </si>
  <si>
    <t>AI233</t>
  </si>
  <si>
    <t>Actos administrativos</t>
  </si>
  <si>
    <t>Conjunto de Actos Administrativos producto de la etapa de Juzgamiento de procesos disciplinarios internos de la SDSCJ, este se obtiene a partir del expediente trasladado por la Oficina de Control Interno Disciplinario</t>
  </si>
  <si>
    <t>Actos administrativos por medio de los cuales se resuelven en etapa de juzgamiento los procesos disciplinarios internos de la SDSCJ, actuación que es competencia de la Dirección Jurídica y Contractual.</t>
  </si>
  <si>
    <t>Art. 5 Ley 1712 de 2014</t>
  </si>
  <si>
    <t>AI234</t>
  </si>
  <si>
    <t>Gestión de Recursos Fisicos al servicio de la Entidad</t>
  </si>
  <si>
    <t>PD-GRF-08</t>
  </si>
  <si>
    <t>Comprobante de egreso</t>
  </si>
  <si>
    <t>Contiene la información de los bienes dados de baja para su destinación final.</t>
  </si>
  <si>
    <t>Comprobantes de almacén</t>
  </si>
  <si>
    <t>Comprobantes de Egreso de bienes</t>
  </si>
  <si>
    <t>La subserie contiene la documentación que soporta y legaliza el egreso de bienes.</t>
  </si>
  <si>
    <t>Dirección de Recursos Físicos y Gestión Documental</t>
  </si>
  <si>
    <t>https://siga.scj.gov.co/</t>
  </si>
  <si>
    <t>AI235</t>
  </si>
  <si>
    <t>F-GRF-1113</t>
  </si>
  <si>
    <t>Acta de baja de bienes</t>
  </si>
  <si>
    <t>Contiene la descripción y el concepto de los bienes dados de baja.</t>
  </si>
  <si>
    <t>AI236</t>
  </si>
  <si>
    <t>F-GRF-1115</t>
  </si>
  <si>
    <t>Acta de baja de bienes intangibles</t>
  </si>
  <si>
    <t>Contiene la descripción y el concepto de los bienes intangibles dados de baja.</t>
  </si>
  <si>
    <t>AI237</t>
  </si>
  <si>
    <t>Comprobante de avalúo</t>
  </si>
  <si>
    <t>Relaciona el ajuste al costo de los bienes de conformidad a lo que establezca el informe de avalúo.</t>
  </si>
  <si>
    <t>AI238</t>
  </si>
  <si>
    <t>F-GRF-1114</t>
  </si>
  <si>
    <t>Ficha técnica</t>
  </si>
  <si>
    <t>Relaciona los antecedentes administrativos, contables, conceptos y recomendaciones de los temas que se desean presentar ante la Mesa Técnica de Manejo de Bienes</t>
  </si>
  <si>
    <t>AI239</t>
  </si>
  <si>
    <t>PD-GRF-04</t>
  </si>
  <si>
    <t>Comprobante de ingreso de elementos</t>
  </si>
  <si>
    <t>Contiene la información de los bienes ingresados a la entidad.</t>
  </si>
  <si>
    <t>Comprobantes de ingreso de bienes</t>
  </si>
  <si>
    <t>La subserie contiene la documentación que soporta y legaliza el ingreso de bienes para el servicio de la entidad y las agencias.</t>
  </si>
  <si>
    <t>AI240</t>
  </si>
  <si>
    <t>Gestión de Recursos Físicos y Documental</t>
  </si>
  <si>
    <t>F-GRF-1108</t>
  </si>
  <si>
    <t>Acta de valores</t>
  </si>
  <si>
    <t>Detalla las caracteristicas y el costo de los bienes ingresados a la entidad.</t>
  </si>
  <si>
    <t>AI241</t>
  </si>
  <si>
    <t>F-GRF-1111</t>
  </si>
  <si>
    <t>Nota de Ajuste</t>
  </si>
  <si>
    <t>Detalla el alcance contable a un movimiento de entrada, salida y/o traslado</t>
  </si>
  <si>
    <t>AI242</t>
  </si>
  <si>
    <t>Comprobante de Traslado de bienes</t>
  </si>
  <si>
    <t>Contiene la información de los bienes que se trasladan entre funcionarios, bodega- funcionario o funcionario bodega.</t>
  </si>
  <si>
    <t>Comprobantes de Traslado de Bienes</t>
  </si>
  <si>
    <t>La subserie contiene la documentación que legaliza y soporta el traslado o asignación de los bienes</t>
  </si>
  <si>
    <t>AI243</t>
  </si>
  <si>
    <t>F-GRF-1103</t>
  </si>
  <si>
    <t>Novedad de Traslado de bienes</t>
  </si>
  <si>
    <t>Contiene la información de los bienes que se trasladan entre funcionarios o funcionario bodega.</t>
  </si>
  <si>
    <t>AI244</t>
  </si>
  <si>
    <t>F-GRF-1105</t>
  </si>
  <si>
    <t>Levantamiento Individual de Inventarios</t>
  </si>
  <si>
    <t>Contiene la información de los bienes asignados a los funcionarios desde la bodega.</t>
  </si>
  <si>
    <t>AI245</t>
  </si>
  <si>
    <t>F-GRF-1104</t>
  </si>
  <si>
    <t>Acta de Entrega y Recibo a Satisfación a Agencias</t>
  </si>
  <si>
    <t>Relaciona los bienes entregados y recibidos a satIsfacción por parte de las agencias</t>
  </si>
  <si>
    <t>La subserie contiene la documentación que legaliza y soporta el traslado o salida de los bienes para las agencias.</t>
  </si>
  <si>
    <t>AI246</t>
  </si>
  <si>
    <t>F-GRF-1110</t>
  </si>
  <si>
    <t>Acta de Entrega y Recibo a Satisfación</t>
  </si>
  <si>
    <t>Relaciona los bienes entregados y recibidos a satIsfacción al servicio de la SDSCJ</t>
  </si>
  <si>
    <t>AI247</t>
  </si>
  <si>
    <t>Comprobante de Ajustes Contables</t>
  </si>
  <si>
    <t>Contiene información relacionada con el ajuste al costo de los bienes, cuando se presenta algún tipo de novedad.</t>
  </si>
  <si>
    <t>AI248</t>
  </si>
  <si>
    <t>PD-GRF-05</t>
  </si>
  <si>
    <t>F-GRF-1106</t>
  </si>
  <si>
    <t>Ficha para Toma Física de Inventarios</t>
  </si>
  <si>
    <t>Relaciona cada uno de los elemetnos que integran el inventario de la entidad, detallando las caracteristicas y su responsable, así como la dependencia a la que pertenecen.</t>
  </si>
  <si>
    <t>Inventarios</t>
  </si>
  <si>
    <t>Inventarios de Bienes Muebles</t>
  </si>
  <si>
    <t>La subserie contiene las fichas de toma física y el informe anual de inventarios, de los bienes al servicio de la entidad.</t>
  </si>
  <si>
    <t>AI249</t>
  </si>
  <si>
    <t>Gestión Documental</t>
  </si>
  <si>
    <t>PD-GD-07</t>
  </si>
  <si>
    <t>Transferencias Documentales</t>
  </si>
  <si>
    <t>Acta de Transferencia Documental se legaliza la entrega oficialmente de las transferencias documentales</t>
  </si>
  <si>
    <t>Actas de Transferencias Primarias</t>
  </si>
  <si>
    <t>Agrupacion documental que permite identificar la cantidad de información entregada en transferencia al Archivo Central</t>
  </si>
  <si>
    <t>AI250</t>
  </si>
  <si>
    <t>PD-GD-08</t>
  </si>
  <si>
    <t>Comunicaciones Oficiales</t>
  </si>
  <si>
    <t>Consecutivos De Comunicaciones Oficiales</t>
  </si>
  <si>
    <t>Consecutivos de Comunicaciones Oficiales Internas, externas</t>
  </si>
  <si>
    <t>Las subseries permiten conservar las comunicaciones oficiales dadas en cumplimiento al Acuerdo 001 del 2024</t>
  </si>
  <si>
    <t>Ley 1712 de 2014, art 18, numeral A</t>
  </si>
  <si>
    <t>AI251</t>
  </si>
  <si>
    <t>Banco Terminológico</t>
  </si>
  <si>
    <t>Instrumento Archivístico elaborado para la estandarización de la denominación de términos y conceptos ligados a la actividad misional de la entidad.</t>
  </si>
  <si>
    <t>Instrumentos Archivísticos</t>
  </si>
  <si>
    <t>Bancos Terminológicos</t>
  </si>
  <si>
    <t>https://scj.gov.co/sites/default/files/instrumentos_gestion_informacion/DOCUMENTO%20BANCO%20TERMINOLOGICO%20SDSCJ.pdf</t>
  </si>
  <si>
    <t>AI252</t>
  </si>
  <si>
    <t>F-GD-1071</t>
  </si>
  <si>
    <t>Formato Único de Inventario Documental - Archivo Central</t>
  </si>
  <si>
    <t>Formato único de inventario Documental - Archivo Central establecido para la seguimiento de las transferencias documentales primarias de identificados en la consolidación de los inventarios de las Transferencias Primarias, para su posterior disposición final.</t>
  </si>
  <si>
    <t>Instrumentos de Descripción Archivística</t>
  </si>
  <si>
    <t>Inventarios documentales relacionados al registro de datos de los expedientes conservados tanto en los Archivos de Gestión, como el Archivo Central.</t>
  </si>
  <si>
    <t>AI253</t>
  </si>
  <si>
    <t>Sistema Integrado de Gestión Documental -SIGA-</t>
  </si>
  <si>
    <t>Sistema de Información Documental en el que se almacena los expedientes electronicos producidos por la secretaria, asi como el alamecenamiento de las comunicaciones oficiales.</t>
  </si>
  <si>
    <t>Ley 1712 de 2014, art 18, numeral C</t>
  </si>
  <si>
    <t>AI254</t>
  </si>
  <si>
    <t>PD-GD-05</t>
  </si>
  <si>
    <t>Sistema Integrado de Conservación</t>
  </si>
  <si>
    <t>Es el conjunto de planes, programas, estrategias, procesos y procedimientos de conservación documental y preservación digital, que garantizan una adecuada conservación y mantenimiento de los documentos de archivo recibidos y producidos por las dependencias en cumplimiento de sus funciones.</t>
  </si>
  <si>
    <t>Es el conjunto de planes, programas, estrategias, procesos y procedimientos de conservación documental y preservación digital.</t>
  </si>
  <si>
    <t>AI255</t>
  </si>
  <si>
    <t>Tabla de Control de Acceso</t>
  </si>
  <si>
    <t>Instrumento archivístico que establece las
restricciones de accesos y seguridad a los documentos.</t>
  </si>
  <si>
    <t>Tablas de Control de Acceso</t>
  </si>
  <si>
    <t>AI256</t>
  </si>
  <si>
    <t>Tabla de Retención Documental</t>
  </si>
  <si>
    <t>Listado de series y subseries, con sus correspondientes tipos documentales, a las cuales se asigna el tiempo de permanencia en cada etapa del ciclo vital de los documentos, así como una disposición final.</t>
  </si>
  <si>
    <t>Tablas de Retención Documental</t>
  </si>
  <si>
    <t>AI257</t>
  </si>
  <si>
    <t>Plan Institucional de Archivo</t>
  </si>
  <si>
    <t>Instrumento archivístico que permite agrupar la planeación, seguimiento e implementación de aspectos relevantes de los procesos de gestión documental y administración de archivos.</t>
  </si>
  <si>
    <t>Planes Institucionales de Archivos -PINAR</t>
  </si>
  <si>
    <t>Publicada</t>
  </si>
  <si>
    <t>https://scj.gov.co/es/transparencia/datos-abiertos/tablas-retencion-documental</t>
  </si>
  <si>
    <t>AI258</t>
  </si>
  <si>
    <t>Programa de Gestión Documental</t>
  </si>
  <si>
    <t>Es el instrumento archivístico que permite a los sujetos obligados, formular y documentar a corto, mediano y largo plazo, el desarrollo sistemático de los procesos de gestión documental.</t>
  </si>
  <si>
    <t>Programas de Gestión Documental - PGD</t>
  </si>
  <si>
    <t>AI259</t>
  </si>
  <si>
    <t>Gestión Financiera</t>
  </si>
  <si>
    <t>Constitución de Reservas Presupuestales</t>
  </si>
  <si>
    <t>Contiene la relación de las reservas presupuestales al 31 de diciembre de cada vigencia, firmado por el ordenador del gasto de la entidad y el responsable de presupuesto.</t>
  </si>
  <si>
    <t>Informes de Cierres Presupuestales</t>
  </si>
  <si>
    <t>Documentos e Informes que detallan la ejecución real y total de los gastos de funcionamiento e inversión de la entidad, por unidad ejecutora, al final de cada vigencia fiscal. Evidenciando los compromisos, obligaciones y pagos realizados, identificando y justificando la necesidad de reservas presupuestales, cuentas por pagar para la siguiente vigencia y los saldos de reservas que fenecen.</t>
  </si>
  <si>
    <t>Dirección Financiera</t>
  </si>
  <si>
    <t>Físico y Proveedor de Servicio de Nube</t>
  </si>
  <si>
    <t>AI260</t>
  </si>
  <si>
    <t>Actas de Fenecimiento</t>
  </si>
  <si>
    <t>Contiene las actas que se realizan al finalizar la vigencia presupuestal, cuando las reservas pasan a a ser pasivo exigible, las cuales detallan los registros presupuestales por rubro y concepto del gasto y valor. Se realiza el 31 de Diciembre de cada año.</t>
  </si>
  <si>
    <t>AI261</t>
  </si>
  <si>
    <t>Informe de Constitución de Reserva</t>
  </si>
  <si>
    <t>Contienen la justificación de la constitución de las reservas presuspuestales. Se realiza dentro de los dos (2) primeros días hábiles del mes de enero.</t>
  </si>
  <si>
    <t>AI262</t>
  </si>
  <si>
    <t>Informe de Cuentas por Pagar</t>
  </si>
  <si>
    <t>Es el informe que se genera a 31 de diciembre de cada vigencia en el que se relacionan las órdenes de pago que quedaron presupuestalmente pagadas pero que no fueron giradas por la tesorería, es firmado por el ordenador del gasto, el contador y el responsable del presupuesto.</t>
  </si>
  <si>
    <t>AI263</t>
  </si>
  <si>
    <t>Informe de Pasivos Exigibles</t>
  </si>
  <si>
    <t>Contiene la relación de los saldos de las actas de fenecimiento de la Secretaría Distrital de Seguridad Convivenvia y Justicia, de la Secretaría de Gobierno de 2016 y el FVS en liquidación a corte mensual.</t>
  </si>
  <si>
    <t>Informes de Ejecucion Presupuestal</t>
  </si>
  <si>
    <t>Documentos e Informes que muestran y consolidan información relacionada con el desarrollo de la etapa del ciclo presupuestal en donde se adquieren los compromisos de la vigencia respectiva. Se documenta la disponibilidad de recursos que garantizan el cumplimiento de los compromisos legalmente contraidos, anulaciones de CDP y CRP, modificaciones, traslados presupuestales, ejecuciones de vigencia y reserva, actas de cancelación de reserva y depuración de pasivos exigibles.</t>
  </si>
  <si>
    <t>AI264</t>
  </si>
  <si>
    <t>Acta Depuración de Pasivos Exigibles</t>
  </si>
  <si>
    <t>Contiene toda la información presupuestal del pasivo exigible que se depuró, de acuerdo con lo ordenado por los actos administrativos correspondientes</t>
  </si>
  <si>
    <t>AI265</t>
  </si>
  <si>
    <t>Expediente de CDPS</t>
  </si>
  <si>
    <t>Contiene los CDP debidamente firmados y organizados por consecutivo y unidad ejecutora, junto sus respectivos soportes tales como: memorando de solicitud, viabilidad firmada por el ordenador del gasto y la Oficina Asesora de Planeación cuando es gasto de inversión.</t>
  </si>
  <si>
    <t>AI266</t>
  </si>
  <si>
    <t>Expediente de Registros presupuestales</t>
  </si>
  <si>
    <t>Contiene los CRP debidamente firmados y organizados por consecutivo y unidad ejecutora, junto con sus respectivos soportes tales como: memorando de solicitud, copia de minuta del contrato, la solicitud firmada por las Oficina Jurídica, etc.</t>
  </si>
  <si>
    <t>AI267</t>
  </si>
  <si>
    <t>Informes Oficiales de Presupuesto</t>
  </si>
  <si>
    <t>Contiene el resumen de la ejecución presupuestal de la Secretaría Distrital de Seguridad de Convivencia y Justicia, el cual es firmado por el ordenador del gasto de la Entidad y el responsable del presupuesto. Incluye Ejecución de Vigencia UE01 y UE02 y Ejecución de Reservas Presupuestales UE01 y UE02. Se generan mensualmente</t>
  </si>
  <si>
    <t>https://scj.gov.co/transparencia/planeacion-presupuesto-ingresos/ejecucion-presupuestal</t>
  </si>
  <si>
    <t>AI268</t>
  </si>
  <si>
    <t>Anulaciones de CDP y CRP</t>
  </si>
  <si>
    <t>Informe Mensual que produce el sistema BOGDATA que contiene la información presupuestal de las anulaciones tanto de CDP como CRP, de las dos unidades ejecutoras, realizadas en el mes correspondiente.</t>
  </si>
  <si>
    <t>AI269</t>
  </si>
  <si>
    <t>Modificaciones Presupuestales</t>
  </si>
  <si>
    <t>Informe Mensual producido por el sistema BOGDATA que contiene las Modificaciones: entre rubros, de fuentes, adiciones y reduccciones presupuestales, traslados entre conceptos, traslados y cambios de fuente; ejecutadas en el mes</t>
  </si>
  <si>
    <t>AI270</t>
  </si>
  <si>
    <t>Actas de Cancelación y Anulación de Reservas</t>
  </si>
  <si>
    <t>Contiene informacion detallada de los compromisos, cuyos recursos deben ser liberados, en virtud de que no se van a ejecutar o con saldos que no fueron ultilizados al finalizar la vigencia fiscal. Estas Actas son generadas por unidad ejecutora y firmadas por el odenador del gasto y el reponsable de presupuesto.</t>
  </si>
  <si>
    <t>AI271</t>
  </si>
  <si>
    <t>F-GF-882</t>
  </si>
  <si>
    <t>Herramienta Ofimática Control Trámite Ordenes de Pago Virtual F-GF-882</t>
  </si>
  <si>
    <t>Contiene la relacion de la radicacion de los documentos de solicitud de pago de los compromisos contractuales adquiridos por parte de la SDSCJ a traves del sistema de gestion documental.</t>
  </si>
  <si>
    <t>AI272</t>
  </si>
  <si>
    <t>Orden de pago</t>
  </si>
  <si>
    <t>Contiene información referente al período de pago, el valor a pagar y los respectivos descuentos de los proveedores y contratistas de la entidad.</t>
  </si>
  <si>
    <t>Ordenes de pago</t>
  </si>
  <si>
    <t>AI273</t>
  </si>
  <si>
    <t>Actas del comité técnico de sostenibilidad contable</t>
  </si>
  <si>
    <t>Actas que contienen información de las decisiones tomadas por los miembros del comité técnico de sostenibilidad contable</t>
  </si>
  <si>
    <t>Actas de comité tecnico sostenibilidad contable.</t>
  </si>
  <si>
    <t>Actas de reunión en la cual se realiza el comité de sostenibilidad contable para la toma de decisiones.</t>
  </si>
  <si>
    <t>AI274</t>
  </si>
  <si>
    <t>Actas del comité de cartera</t>
  </si>
  <si>
    <t>Actas que contienen información de las decisiones tomadas por los miembros del comité de cartera</t>
  </si>
  <si>
    <t>Actas de reunión del comité de cartera con los casos de depuracion de cartera para la toma de decisiones.</t>
  </si>
  <si>
    <t>AI275</t>
  </si>
  <si>
    <t>Comprobantes contables</t>
  </si>
  <si>
    <t>Comprobante que contiene el registro desagregado de las operaciones contables que se consolidan en los libros contables Diario, Mayor y Balance.</t>
  </si>
  <si>
    <t>Comprobantes de contabilidad</t>
  </si>
  <si>
    <t>Comprobantes contables de los registros economicos.</t>
  </si>
  <si>
    <t>AI276</t>
  </si>
  <si>
    <t>Conciliaciones Contables</t>
  </si>
  <si>
    <t>Documento que contiene transacciones financieras que se realizan entre diferentes entes públicos por conceptos asociados con activos, pasivos, patrimonio, ingresos, gastos o costos</t>
  </si>
  <si>
    <t>Conciliaciones Contables de las operaciones registradas periodicamente.</t>
  </si>
  <si>
    <t>AI277</t>
  </si>
  <si>
    <t>Estados Financieros</t>
  </si>
  <si>
    <t>Documento que constituyen las salidas de información del Sistema Nacional de Contabilidad Pública, donde se documenta la estructura de activos, pasivos, patrimonio, ingresos, gastos, costos y cuentas de orden; durante un periodo determinado, que tiene como propósito proporcionar información sobre la situación financiera, económica social y ambiental, los resultados del desarrollo de la actividad y la generación de flujos de recursos.</t>
  </si>
  <si>
    <t>Estado de Informacion Financiera</t>
  </si>
  <si>
    <t>Estados Financieros reportados periodicamente los cuales reflejan la informacion contable.</t>
  </si>
  <si>
    <t>AI278</t>
  </si>
  <si>
    <t>Libros auxiliades</t>
  </si>
  <si>
    <t>Contiene información contable</t>
  </si>
  <si>
    <t>Libros contables</t>
  </si>
  <si>
    <t>Libros auxiliares</t>
  </si>
  <si>
    <t>Libros auxiliares con informacion detallada de las operaciones registradas.</t>
  </si>
  <si>
    <t>AI279</t>
  </si>
  <si>
    <t>Informes a entes de control</t>
  </si>
  <si>
    <t>Contiene información de entrega a entes de control</t>
  </si>
  <si>
    <t>Informes a entes de control externos</t>
  </si>
  <si>
    <t>AI280</t>
  </si>
  <si>
    <t>Boletin de deudores morosos</t>
  </si>
  <si>
    <t>Certificado de Reporte Boletín de Deudores Morosos</t>
  </si>
  <si>
    <t>Certificado de reporte Boletin de deudores morosos</t>
  </si>
  <si>
    <t>AI281</t>
  </si>
  <si>
    <t>Anteproyecto de Presupuesto</t>
  </si>
  <si>
    <t>Contiene la distribución del presupuesto de inversión a nivel de rubro, concepto de gasto y fuente. Adicionalmente tiene la relación de planta de personal y gastos de funcionamiento, el cual es enviado a la Secretaría de Hacienda Distrital.</t>
  </si>
  <si>
    <t>Anteproyectos de presupuesto</t>
  </si>
  <si>
    <t>Anteproyecto de presupuesto</t>
  </si>
  <si>
    <t>Consolidacion de informes de ejecucion presupuestal</t>
  </si>
  <si>
    <t>IDENTIFICACIÓN DE RIESGOS</t>
  </si>
  <si>
    <t>RIESGO #</t>
  </si>
  <si>
    <t>PROCESO</t>
  </si>
  <si>
    <t>ACTIVO</t>
  </si>
  <si>
    <t>TIPO DE ACTIVO</t>
  </si>
  <si>
    <t>RIESGO</t>
  </si>
  <si>
    <t>AMENAZA</t>
  </si>
  <si>
    <t>VULNERABILIDAD</t>
  </si>
  <si>
    <t>CONSECUENCIA</t>
  </si>
  <si>
    <t>INTERNO</t>
  </si>
  <si>
    <t>EXTERNO</t>
  </si>
  <si>
    <t>PROBABILIDAD</t>
  </si>
  <si>
    <t>IMPACTO</t>
  </si>
  <si>
    <t>RIESGO INHERENTE</t>
  </si>
  <si>
    <t>Acceso y Fortalecimiento a la Justicia.</t>
  </si>
  <si>
    <t>Registros DAJ (Registros de orientaciones y atenciones en Centros de Recepción e Información de Casas de Justicia, Registros de orientaciones y atenciones en Unidades Móviles de Acceso a la Justicia, Registros de orientaciones en canales no presenciales de Casas de Justicia, Registros de orientaciones y atenciones en Unidades de Mediación y Conciliación, Registros de orientaciones de la estrategia de facilitadores de acceso a la justicia)</t>
  </si>
  <si>
    <t>Pérdida de la Integridad</t>
  </si>
  <si>
    <t>Abuso de derechos.</t>
  </si>
  <si>
    <t>Asignación errada de los derechos de acceso.</t>
  </si>
  <si>
    <t>Pérdida o detrimento de información</t>
  </si>
  <si>
    <t>X</t>
  </si>
  <si>
    <t>Moderado</t>
  </si>
  <si>
    <t>Formularios (Formulario de forms registro atenciones virtuales Centro de Recepción e Información CRI, Formulario de forms registro jornadas unidades móviles para el acceso a la justicia, Formulario forms encuesta de satisfacción Dirección de Acceso a la Justicia)</t>
  </si>
  <si>
    <t>Pérdida de la Confidencialidad</t>
  </si>
  <si>
    <t>Error en el uso</t>
  </si>
  <si>
    <t>Ausencia de copias de respaldo.</t>
  </si>
  <si>
    <t>Leve</t>
  </si>
  <si>
    <t>Asignación errada de los derechos de acceso.
Ausencia de copias de respaldo</t>
  </si>
  <si>
    <t>Interrupción de los sistemas / procesos</t>
  </si>
  <si>
    <t>Administración de Bienes Muebles e Inmuebles para el Fortalecimiento de las Capacidades Operativas.</t>
  </si>
  <si>
    <t>Asignación errada de los derechos de acceso.
Ausencia de copias de respaldo.
Falla en la producción de informes de gestión.
Gestión deficiente de las contraseñas.</t>
  </si>
  <si>
    <t>Atención y Relación con el Ciudadano.</t>
  </si>
  <si>
    <t>Registro Documental SGI - ATC (Informe de Control y Seguimiento a las PQRSDF, Matriz informe de PQRSDF, Matriz de trazabilidad de PQRSDF, Registro y Encuesta de Satisfacción de Atención Canal Telefónico y Presencial, Ficha de Medición Canales Presencial y Telefónico)</t>
  </si>
  <si>
    <t>Pérdida de la Integridad Perdida de Confidencialidad</t>
  </si>
  <si>
    <t>Datos provenientes de fuentes no confiables</t>
  </si>
  <si>
    <t>Deficiencias o deterioro del servicio al ciudadano</t>
  </si>
  <si>
    <t>Expedientes de Cobro Persuasivo</t>
  </si>
  <si>
    <t>Divulgación</t>
  </si>
  <si>
    <t>Reclamaciones o quejas de ciudadanos</t>
  </si>
  <si>
    <t>Muy Baja</t>
  </si>
  <si>
    <t>Control Disciplinario.</t>
  </si>
  <si>
    <t>Corrupción de los datos</t>
  </si>
  <si>
    <t>Almacenamiento sin protección.</t>
  </si>
  <si>
    <t>Demandas, litigios, derechos de petición o tutelas</t>
  </si>
  <si>
    <t>Direccionamiento Estratégico.</t>
  </si>
  <si>
    <t>Pérdida de la Disponibilidad</t>
  </si>
  <si>
    <t>Incumplimiento de la Divulgación</t>
  </si>
  <si>
    <t>Ausencia de mecanismos de monitoreo.</t>
  </si>
  <si>
    <t>Multas o sanciones</t>
  </si>
  <si>
    <t>Mayor</t>
  </si>
  <si>
    <t>Actas del Consejo Distrital de Convivencia y seguridad</t>
  </si>
  <si>
    <t>Pérdida de confianza del ciudadano</t>
  </si>
  <si>
    <t>Evaluación al Sistema de Control Interno.</t>
  </si>
  <si>
    <t>Corrupción de datos.
Indisponibilidad del sistema de información
Mal funcionamiento del software.</t>
  </si>
  <si>
    <t>Uso incorrecto de software y hardware.
Almacenamiento sin protección.
Defectos bien conocidos en el software
Asignación errada de los derechos de acceso.</t>
  </si>
  <si>
    <t>Herramienta de seguimiento de plan de mejoramiento Contraloría</t>
  </si>
  <si>
    <t>Almacenamiento sin protección.
Defectos bien conocidos en el software
Asignación errada de los derechos de acceso.</t>
  </si>
  <si>
    <t>Gestión Contractual.</t>
  </si>
  <si>
    <t>Pérdida de la Disponibilidad
Perdida de la Integridad</t>
  </si>
  <si>
    <t>"Corrupción de los datos
Fenomenos Ambiental
Perdida de Informacion"</t>
  </si>
  <si>
    <t>Ausencia y/o alteracion de documentación.</t>
  </si>
  <si>
    <t>"Pérdida o detrimento de información
Demandas, litigios, derechos de petición o tutelas
Reclamaciones o quejas de ciudadanos
Demoras en los servicios prestados y ejecución de los procesos
Interrupción de los sistemas / procesos
Pérdidas de conocimiento"</t>
  </si>
  <si>
    <t>Gestión de Comunicaciones Estratégicas.</t>
  </si>
  <si>
    <t>RRSS - Redes Sociales</t>
  </si>
  <si>
    <t>Pérdida de la Confidencialidad y Perdida de la Integridad</t>
  </si>
  <si>
    <t>Divulgación
Actividad Maliciosa de Ciberdelincuente
Datos provenientes de fuentes no confiables</t>
  </si>
  <si>
    <t>Gestión deficiente de las contraseñas.</t>
  </si>
  <si>
    <t>Pérdida de reputación y/o de imagen</t>
  </si>
  <si>
    <t>Gestión de Emergencias.</t>
  </si>
  <si>
    <t>Fallas del equipo.</t>
  </si>
  <si>
    <t>Demoras en los servicios prestados y ejecución de los procesos</t>
  </si>
  <si>
    <t>Respuesta inadecuada de mantenimiento del servicio.</t>
  </si>
  <si>
    <t>Pérdida de Confidencialidad, Integridad y/o disponibilidad de la información</t>
  </si>
  <si>
    <t>Falla en equipo de telecomunicaciones</t>
  </si>
  <si>
    <t>Uso incorrecto de software y hardware.</t>
  </si>
  <si>
    <t>Saturación del sistema de información.</t>
  </si>
  <si>
    <t>Ausencia de planes de continuidad.</t>
  </si>
  <si>
    <t>Menor</t>
  </si>
  <si>
    <t>Gestión de Seguridad y Convivencia.</t>
  </si>
  <si>
    <t>Registro Documental SSC (Registros y evidencias de actividades gestionadas para lograr el control, la prevención del delito y promover la convivencia pacífica.)</t>
  </si>
  <si>
    <t>Perdida de la Integridad y Disponibilidad</t>
  </si>
  <si>
    <t>Falta de control periodico sobre los derechos de acceso.
Ausencia de guías para el adecuado uso de la plataforma</t>
  </si>
  <si>
    <t>Pérdida o detrimento de información
Demoras en los servicios prestados y ejecución de los procesos</t>
  </si>
  <si>
    <t>Abuso de Derechos
Corrupción de Datos
Error en el uso</t>
  </si>
  <si>
    <t>Acceso y uso inadecuado de la información</t>
  </si>
  <si>
    <t>Pérdida o detrimento de información
Perdida de confianza del ciudadano
Demandas, litigios, derechos de petición o tutelas</t>
  </si>
  <si>
    <t>Actas de Concejos Locales de Seguridad.</t>
  </si>
  <si>
    <t>Gestion Inadecuada de la Información</t>
  </si>
  <si>
    <t>Registros Survey 123 (Registros en el formulario de Mercados criminales y Aspectos sociales, económicos y estructurales en Survey123)</t>
  </si>
  <si>
    <t>Abuso de derechos.
Datos provenientes de fuentes no confiables
Error en el uso</t>
  </si>
  <si>
    <t>Registro de información no verificada</t>
  </si>
  <si>
    <t>Dificultad para la verificación de los datos registrados</t>
  </si>
  <si>
    <t>Gestión de Tecnologías de la Información.</t>
  </si>
  <si>
    <t>Ciberataque
Modificación de bases de datos</t>
  </si>
  <si>
    <t>Obsolecencia y brechas de seguridad por uso de versionamiento desactualizado del entorno de desarrollo de los diferentes sistemas de información.
Falta de Arquitectura de datos estandarizada para los sistemas de información</t>
  </si>
  <si>
    <t>Pérdida o detrimento de información
perdida de la integridad e integralidad de la información</t>
  </si>
  <si>
    <t>"Uso no autorizado de credenciales de administración a cualquiera de los componentes de la infraestructura de la SDSCJ
Ciberataque o incidente informático a la infraestructura del proveedor de nube
Ciberataque dirigido a la infraestructura de la Entidad"</t>
  </si>
  <si>
    <t>No se cuenta con un mecanismo seguro y estandarizado de manejo de credenciales de administración a la infraestructura tecnologica
Configuración incorrecta de parámetros.</t>
  </si>
  <si>
    <t>Pérdida o detrimento de información
Interrupción de los sistemas / procesos
Demoras en los servicios prestados y ejecución de los procesos</t>
  </si>
  <si>
    <t>Gestión Documental.</t>
  </si>
  <si>
    <t>Error en el uso
Fuego
Inundación</t>
  </si>
  <si>
    <t>Susceptibilidad a la humedad, el polvo y la suciedad.
Ausencia de protección física de la edificación, puertas y ventanas.
Ausencia de copias de respaldo.</t>
  </si>
  <si>
    <t>Daño en los activos</t>
  </si>
  <si>
    <t>Perdida de la Confidencialidad
Perdida de la Integridad</t>
  </si>
  <si>
    <t>Uso no autorizado del equipo o software.</t>
  </si>
  <si>
    <t>Ausencia de asignación adecuada de responsabilidades en la seguridad de la información.</t>
  </si>
  <si>
    <t>Gestión Estratégica del Talento Humano.</t>
  </si>
  <si>
    <t>Ausencia de mecanismos de identificación y autentificación, como la autentificación de usuario.</t>
  </si>
  <si>
    <t>Abuso de derechos y corrupción de los datos</t>
  </si>
  <si>
    <t>Gestión Financiera.</t>
  </si>
  <si>
    <t>Operaciones Financieras (Estados Financieros, Carpeta de CDP, Carpeta de documentos presupuestales, Orden de pago)</t>
  </si>
  <si>
    <t>Gestión Integral a las Personas Privadas de la Libertad - PPL.</t>
  </si>
  <si>
    <t>Historia Jurídica - Salud (Historia jurídica de PPL dentro del CER, Historia de Salud y de Actividades de Ocupación del Tiempo Libre de PPL)</t>
  </si>
  <si>
    <t>Pérdida de la Disponibilidad
Perdida de Confidencialidad</t>
  </si>
  <si>
    <t>"Pérdida o detrimento de información
Pérdida de reputación y/o de imagen"</t>
  </si>
  <si>
    <t>Gestión Jurídica.</t>
  </si>
  <si>
    <t>Pérdida de la Disponibilidad
Perdida de la Confidencialidad
Perdida de la Integridad</t>
  </si>
  <si>
    <t>Pérdida o detrimento de información
Demandas, litigios, derechos de petición o tutelas
Reclamaciones o quejas de ciudadanos
Demoras en los servicios prestados y ejecución de los procesos
Interrupción de los sistemas / procesos
Pérdidas de conocimiento</t>
  </si>
  <si>
    <t>Gestión Tecnológica de Seguridad y Emergencias.</t>
  </si>
  <si>
    <t>Trabajo no supervisado del personal externo o de limpieza.
Ausencia de acuerdos de nivel de servicio, o insuficiencia en los mismos.</t>
  </si>
  <si>
    <t>Gestión y Análisis de la Información.</t>
  </si>
  <si>
    <t>Uso incorrecto de software y hardware.
Asignación errada de los derechos de acceso.</t>
  </si>
  <si>
    <t>VALORACIÓN DEL RIESGO</t>
  </si>
  <si>
    <t>DILIGENCIAMIENTO POR PARTE DEL LIDER OPERATIVO DEL PROCESO</t>
  </si>
  <si>
    <t>DILIGENCIAMIENTO POR PARTE DEL ADMINISTRADOR DEL RIESGO OAP</t>
  </si>
  <si>
    <t>CONTROL #</t>
  </si>
  <si>
    <t>TIPO DE ACCIÓN</t>
  </si>
  <si>
    <t>CAUSA MITIGADA</t>
  </si>
  <si>
    <t>CONSECUENCIA MITIGADAS</t>
  </si>
  <si>
    <t xml:space="preserve"> CONTROL</t>
  </si>
  <si>
    <t>TIPO DE CONTROL</t>
  </si>
  <si>
    <t>TIPOLOGíA CONTROL</t>
  </si>
  <si>
    <t>RESPONSABLE DEL CONTROL</t>
  </si>
  <si>
    <t>¿EL RESPONSABLE DE LA IMPLEMENTACIÓN ES EL ADECUADO?</t>
  </si>
  <si>
    <t>EVIDENCIA DE LA EJECUCIÓN DEL CONTROL</t>
  </si>
  <si>
    <t>¿LA FUENTE DE INFORMACIÓN QUE SE UTILIZA EN EL DESARROLLO DEL CONTROL ES CONFIABLE?</t>
  </si>
  <si>
    <t>¿LAS DEVIACIONES, OBSERVACIONES O DIFERENCIAS SON INVESTIGADAS Y RESUELTAS DE MANERA OPORTUNA?</t>
  </si>
  <si>
    <t>¿LA PERIODICIDAD DE LA APLICACIÓN DEL CONTROL ES LA ADECUADA?</t>
  </si>
  <si>
    <t>INDICADOR</t>
  </si>
  <si>
    <t>EVALUACION DEL CONTROL</t>
  </si>
  <si>
    <t>CALIFICACIÓN DEL DISEÑO DEL CONTROL</t>
  </si>
  <si>
    <t>CALIFICACIÓN DE LA IMPLEMENTACIÓN</t>
  </si>
  <si>
    <t>SOLIDEZ INDIVIDUAL DEL CONTROL</t>
  </si>
  <si>
    <t>¿APLICA PLAN DE ACCIÓN PARA FORTALECER EL CONTROL?</t>
  </si>
  <si>
    <t>OBSERVACIONES</t>
  </si>
  <si>
    <t>Reducir el riesgo</t>
  </si>
  <si>
    <t>El Líder Funcional de la herramienta SIDIJUS, verifica de forma cuatrimestral la asignación de permisos de usuario y roles de la plataforma con el fin de validar que solo las personas autorizadas se encuentre con usuario activo de acuerdo a las responsabilidades asignadas por la dirección, como evidencia envía correo electrónico y/o documento oficial con el listado de usuarios activos al Director (a) de Acceso a la Justicia con el tipo de acceso y permisos a la información, en caso que los usuarios no tengan autorización se retiraran permisos de acceso y se informara de las acciones al Jefe de la Dirección.</t>
  </si>
  <si>
    <t>Preventivo</t>
  </si>
  <si>
    <t>Manual</t>
  </si>
  <si>
    <t>Asignado</t>
  </si>
  <si>
    <t>Adecuada</t>
  </si>
  <si>
    <t>Completa</t>
  </si>
  <si>
    <t>SI</t>
  </si>
  <si>
    <t>Se investigan y se resuelven oportunamente</t>
  </si>
  <si>
    <t>Fuerte</t>
  </si>
  <si>
    <t>El profesional y/o los profesionales de la dirección de acceso designados para esta actividad cuatrimestralmente solicita la verificación de los permisos de derecho de acceso a los diferentes formularios, de acuerdo con los roles y responsabilidades asignados para tal fin, como soporte de la revisión enviará este profesional comunicación oficial y/o correo electrónico a los responsables del área solicitando esta información, en caso que los usuarios no tengan autorización se retiraran permisos de acceso y se informara de las acciones al Jefe de área.</t>
  </si>
  <si>
    <t>El profesional responsable del reporte de riesgos y controles de Seguridad de la Información debe validar mensualmente la ejecución del plan de copias de respaldo de las bases de datos de la Dirección de Responsabilidad Penal Adolescente (DRPA), asegurando que se cumplan los pasos y plazos establecidos para garantizar la integridad de la información, como evidencia se presenta al director el comunicado oficial y/o correo electrónico sobre la ejecución del plan de copias de respaldo de las bases de datos. En caso de no realizar las actividades establecidas en el plan, se debe informar al director a través de correo electrónico sobre los motivos y las acciones para cumplir con el mismo.</t>
  </si>
  <si>
    <t>El profesional asignado por la Subsecretaria de Acceso a la Justicia verifica de forma mensual los permisos de acceso de los usuarios a la base de datos del programa Casa libertad de acuerdo con los roles y responsabilidades. En caso de identificar usuarios sin la debida autorización se debe solicitar la aprobación formal de acceso o proceder con la revocación de los permisos correspondientes, como evidencia del control, se remite al jefe del área correo electrónico con el reporte de los permisos a la base de datos del programa Casa Libertad.</t>
  </si>
  <si>
    <t>El profesional asignado por la Subsecretaria de Acceso a la Justicia valida de forma mensual la ejecución de la copia de seguridad de la base de datos del programa Casa Libertad en el repositorio designado. En caso de no realiza las actividades de respaldo, se debe informar al jefe del área los motivos del incumplimiento y las acciones implementadas para la ejecución oportuna de la copia de seguridad. Como evidencia del control se remite al jefe del área correo electrónico que documente la ejecución de la copia de seguridad de la base de datos del programa Casa Libertad.</t>
  </si>
  <si>
    <t>Automatico</t>
  </si>
  <si>
    <t>El administrador de la plataforma SIMBA, realiza solicitud de forma mensual  por correo electrónico y/o comunicado oficial a los talleres sobre el cambio de contraseña para la plataforma de acceso (SIMBA) de acuerdo a las funciones habilitadas para cada taller, En caso de no realizar la solicitud dentro de la vigencia del mes se informara al director de bienes los motivos y las acciones para enviar la notificación, como evidencia se entregara la solicitudes de cambio de contraseña a los talleres.</t>
  </si>
  <si>
    <t>Falla en la producción de informes de gestión.</t>
  </si>
  <si>
    <t>El administrador de la plataforma SIMBA, de forma cuatrimestral realiza capacitación y/o sensibilización a funcionarios, contratistas y terceros sobre el correcto uso de la plataforma SIMBA de acuerdo con las funcionalidades y servicios, como soporte de la evidencia se dejará las listas de asistencia y/o soportes documentales de las capacitaciones, para los casos que el personal no asista se reprogramará una nueva sesión de capacitación.</t>
  </si>
  <si>
    <t>El articulador de cada área funcional de la Dirección de Bienes realiza, de manera semestral, la verificación de la disponibilidad del personal asignado para la operación del sistema de información para la Administración de Bienes SIMBA. Como resultado de esta revisión, informa al Director de Bienes, mediante correo electrónico y/o memorando, las necesidades de personal requeridas para asegurar la correcta ejecución y continuidad de las funciones asociadas al sistema. La evidencia del control corresponde a la comunicación formal bien sea mediante correo electrónico y/o memorando enviado al Director de Bienes. En caso de que la operación cuente con el personal completo y no se requieran ajustes, esta condición también será documentada mediante correo electrónico dirigido al Director de Bienes.</t>
  </si>
  <si>
    <t>El responsable del equipo de cobro persuasivo, semestralmente, verifica con el personal de soporte técnico los usuarios activos en el sistema de procesamiento de información de los expedientes de cobro persuasivo de acuerdo a los roles y responsabilidades asignados, como soporte de la revisión enviara correo electrónico y/o comunicación vía Teams solicitando él envió de información y la respuesta requerida al personal encargado, en caso que exista usuarios no autorizados se solicita retirar los permisos de acceso e informar las actividades realizadas.</t>
  </si>
  <si>
    <t>El auxiliar administrativo de la oficina de Control Disciplinario interno designado, previa autorización del jefe OCDI, realiza cada vez que se requiera la autorización de acceso a los usuarios a la información, otorgando los permisos de lectura y/o edición de acuerdo al requerimiento, como soporte se contará con la solicitud de permisos a través de correo electrónico, en caso de no contar con solicitud o requerimiento previo no se dará autorización de ingreso a la información.</t>
  </si>
  <si>
    <t>El auxiliar administrativo de la oficina de Control Disciplinario Interno asignado, de forma cuatrimestral verifica los permisos de derecho de acceso a los expedientes de Investigaciones Disciplinarios digitales, de acuerdo con los roles y responsabilidades asignados para tal fin, como soporte de la revisión envía comunicación oficial y/o correo electrónico al Jefe de OCDI informando los usuarios que cuentan con acceso y el tipo de acceso a la información, en caso que los usuarios no tengan autorización se retiraran permisos de acceso y se informara de las acciones al Jefe de OCDI.</t>
  </si>
  <si>
    <t>El profesional asignado por la Oficina Asesora de Planeación para las publicaciones en el sitio web trimestralmente realiza el seguimiento y monitoreo a las publicaciones que se deben realizar por cada periodo en el sitio web de la Entidad mediante correo electrónico a los responsables con base al esquema de publicación. En caso de no recepcionar la información para publicación se deberá informar al Jefe de la Oficina de Planeación. Como evidencia quedara el correo de notificación y el esquema de publicación.</t>
  </si>
  <si>
    <t>El responsable de almacenamiento de las actas debe asegurar que los permisos otorgados a los usuarios sobre estos documentos, sean actualizados y/o retirados semestralmente, de acuerdo con los roles y permisos de cada funcionario que accede a la información, debe quedar como evidencia correo electrónico enviado al líder del proceso evidenciando los funcionarios que tienen acceso y el tipo de permiso que tienen (lectura, escritura, o ambos)  En caso de que el responsable de almacenamiento de las actas no tenga permisos de gestión sobre la carpeta, deberá solicitarlos al secretario.</t>
  </si>
  <si>
    <t>Uso incorrecto de software y Hardware.
Almacenamiento sin protección,</t>
  </si>
  <si>
    <t>El profesional de la Oficina de Control Interno de forma trimestral descarga el reporte del sistema de información con el estado de los planes de mejoramiento institucional y procede a cargar el archivo en el repositorio SharePoint disponible para la Oficina de Control Interno. en caso de no poder descargar el reporte se solicita a la Dirección de Tecnologías y Sistemas de la Información se genere el reporte correspondiente por parte del administrador de la herramienta.</t>
  </si>
  <si>
    <t>Defectos bien conocidos en el software
Asignación errada de los derechos de Acceso</t>
  </si>
  <si>
    <t>El profesional designado por la jefatura de la OCI semestralmente solicita a las dependencias vía correo electrónico la información de los enlaces responsables que ingresarán a la herramienta en la cual se realiza reporte del plan de mejoramiento institucional, para garantizar que los usuarios autorizados correspondan con los designados. En caso de identificar un usuario no autorizado, inmediatamente se restringe el acceso por medio de solicitud a la DTSI. Como evidencia se presentan el correo enviado a las dependencias, las respuestas de estas, la solicitud a la DTSI del bloqueo y la respuesta de la acción ejecutada en la herramienta por parte del administrador de la plataforma.</t>
  </si>
  <si>
    <t>El profesional de la Oficina de Control Interno de forma trimestral descarga el reporte del sistema de información en el que se genere el reporte a los planes de mejoramiento por procesos (internos) y se cargara este archivo en el repositorio SharePoint disponible para la Oficina de Control Interno. en caso de no poder descargar el reporte se solicita a la DTSI se genere el reporte correspondiente por parte del administrador de la herramienta.</t>
  </si>
  <si>
    <t xml:space="preserve">Gestión Contractual. </t>
  </si>
  <si>
    <t>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t>
  </si>
  <si>
    <t>El Líder Digital de la Oficina Asesora de Comunicaciones realiza de forma trimestral y/o cuando halla novedades con el personal encargado de las redes sociales, la actualización de las contraseñas de acceso a las diferentes cuentas de redes sociales de la Entidad , como evidencia se debe enviar comunicación oficial y/o correo electrónico al Jefe de la OAC evidenciando el cambio de contraseña, En caso de no realizar la actividad el jefe de la OAC tomará las acciones necesarias para que se ejecute el control, como evidencia se presenta el comunicado oficial enviado por el líder Digital.</t>
  </si>
  <si>
    <t xml:space="preserve">Ausencia de mecanismos de monitoreo establecidos para las brechas en la seguridad.
</t>
  </si>
  <si>
    <t>El responsable del proyecto NUSE123, de forma mensual verifica los informes de seguimiento a la operación entregados por el operador tecnológico y los informes de interventoría del cumplimiento aprobados para los tramites de pagos correspondientes. como evidencia se entregan los informes de seguimiento a la operación, informe de interventoría y el informe de supervisión del mes vencido, En caso de no contar con los reportes que entrega el operador tecnológico, se realizaran las gestiones pertinentes mediante comunicado oficial y/o correo electrónico sobre la solicitud de información. El cargue de las evidencias se hará de forma cuatrimestral.</t>
  </si>
  <si>
    <t>Ausencia del personal.</t>
  </si>
  <si>
    <t>El Grupo Operaciones C-4, mensualmente verifica la disponibilidad de personal asignado para el cumplimiento de las tareas dentro de la operación del NUSE123, de lo cual entregara una proyección sobre ausencia de personal y necesidades de operación. como evidencia se entregará matriz proyección de turnos operación de C4, para toma de decisiones. en caso de no contar con el personal necesario de operación envían un correo al jefe de C4, con la novedad.</t>
  </si>
  <si>
    <t>El grupo de entrenamiento C-4, semestralmente, realiza capacitación y /o sensibilización a funcionarios y contratistas sobre el correcto uso de contraseñas de acuerdo con lo establecido en el manual de seguridad y privacidad de la información de la Entidad, como soporte de la evidencia se dejarán las listas de asistencia y documentos de apoyo de las capacitaciones, para los casos que personal no asista se procede con la reprogramación de una nueva sesión de capacitación.</t>
  </si>
  <si>
    <t>El jefe del C4 delega a la empresa contratista el mantenimiento y operación del sistema de comunicaciones. Estas actividades se registran en informes de gestión de la empresa contratista recibidos de forma mensual evidenciando la operación del sistema de comunicaciones controlada por ANS, que en caso de estar por debajo de umbral se penaliza económicamente. las Evidencia corresponde al Informe mensual de la empresa contratista. El cargue de las evidencias se hará trimestralmente.</t>
  </si>
  <si>
    <t>El coordinador de la Sala SOARS, realiza de forma mensual el cargue de la copia de seguridad de la base de datos incidentes SOARS en el repositorio establecidos en el C-4, en caso de no realizar la copia de seguridad se debe informar al jefe de C-4 los motivos y las acciones para el cargue de esta información, como evidencia se envía correo electrónico y/o comunicado oficial al líder del C-4.</t>
  </si>
  <si>
    <t>El coordinador de la Sala SOARS, realiza de forma mensual el cargue de la copia de seguridad de la bitácora de transferencia de mando del área de seguimiento en el repositorio establecidos en el C-4, en caso de no realizar la copia de seguridad se debe informar al jefe de C-4 los motivos y las acciones para el cargue de esta información, como evidencia se envía correo electrónico y/o comunicado oficial al líder del C-4.</t>
  </si>
  <si>
    <t xml:space="preserve">Gestión de Seguridad y Convivencia. </t>
  </si>
  <si>
    <t xml:space="preserve">Falta de control periodico sobre los derechos de acceso.
</t>
  </si>
  <si>
    <t>El responsable de gestión de la información de Subsecretaría de Seguridad y convivencia debe solicitar Cuatrimestralmente ante la DTSI de la Entidad, el  reporte de usuarios y roles activos de la plataforma designada, para verificar que los permisos otorgados a los usuarios sobre esta información sean los correctos, debe quedar como evidencia correo electrónico enviado a líder del proceso evidenciando los funcionarios y contratistas que tienen acceso y el tipo de permiso que tienen (lectura, escritura, o ambos)  En caso de que exista usuarios con permisos no autorizados o retirados aún activos en la plataforma, se deberán corregir o solicitar el retiro al responsable de la plataforma en DTSI e informar al líder de proceso mediante correo electrónico y/o comunicado oficial.</t>
  </si>
  <si>
    <t>Ausencia de guías para el adecuado uso de la plataforma</t>
  </si>
  <si>
    <t>El líder operativo de la Subsecretaría de seguridad y convivencia, evalúa de forma cuatrimestral a través de mesas de trabajo la necesidad de actualizar la guía para el uso adecuado de la plataforma; como evidencia se contara con el correo electrónico y/o acta de reunión donde se especifica la viabilidad de la actualización del documento y el tiempo de ajuste de la misma, en caso de no realizarse las mesas de trabajo de actualización de la guía se contara con comunicación formal al líder del proceso y se debe reprogramar dentro del mes posterior.</t>
  </si>
  <si>
    <t>El (a) Director (a) de Seguridad, verifica en reunión Cuatrimestral, que los documentos se almacenen en un sitio seguro dispuesto por la Entidad para restringir el acceso y uso únicamente para los usuarios autorizados, por medio de acta valida que el proceso de custodia y confidencialidad del documento final se realizó adecuadamente y/o de la aplicación de los correctivos necesarios, en caso de requerirse; en caso de no realizar la verificación se debe reprogramar dentro del mes posterior.</t>
  </si>
  <si>
    <t>El responsable de validar las Actas de los Consejos Locales de Seguridad verifica mensualmente que las actas de meses anteriores hayan sido aprobadas y cargadas en la plataforma dispuesta para ello, también verifica que se haya cargado al menos el borrador de las actas del mes en revisión. En caso de evidenciar consejos cuyas actas aún no han sido aprobadas o el borrador no fue realizado, genera un reporte y solicita a los responsables de la secretaría técnica del Consejo Local de Seguridad, que realicen la subsanación correspondiente, las evidencias se cargaran de forma Cuatrimestral.</t>
  </si>
  <si>
    <t>El responsable de gestión de la información de la Subsecretaría de Seguridad y Convivencia verifica semestralmente, que todos los registros del formulario sean actualizados al menos una vez por cada vigencia esto se evidencia mediante los datos del formulario con las fechas de actualización para cada registro. En caso de no realizar la actualización completa los registros pendientes se sumarán a la meta de actualización del siguiente periodo.</t>
  </si>
  <si>
    <t>Obsolecencia y brechas de seguridad por uso de versionamiento desactualizado  del entorno de desarrollo de los diferentes sistemas de información.</t>
  </si>
  <si>
    <t>El responsable de sistema de información verifica de forma cuatrimestral 
el seguimiento al plan de trabajo de migración asociados a los sistemas de información,
 en caso de no realizar el seguimiento se debe evidenciar las causas de no realizar las actividades del plan a través de actas, informes y/o correos electrónicos, 
como evidencia de la ejecución del control se contará con los avances de las actividades del plan mediante bitácoras de actividades, actas y/o comunicado oficial.</t>
  </si>
  <si>
    <t>Falta de Arquitectura de datos estandarizada para los sistemas de información</t>
  </si>
  <si>
    <t xml:space="preserve">El responsable de sistema de información realiza seguimiento semestral a la ejecución del plan de actualización documental de la arquitectura de los sistemas de información, en caso de no contar con el seguimiento semestral al plan de actualización documental de la arquitectura, se deberá contar con los manuales técnicos actualizados de cada uno de los sistemas de información. Como evidencia de la ejecución del control se contará con el reporte de seguimiento al plan o con los manuales técnicos de los sistemas </t>
  </si>
  <si>
    <t xml:space="preserve">No se cuenta con un mecanismo seguro y estandarizado de manejo de credenciales de administración a la infraestructura tecnologica 
</t>
  </si>
  <si>
    <t>El responsable de infraestructura y el responsable de seguridad de la Información define de forma cuatrimestral el mecanismo seguro y estandarizado para la gestión de credenciales de administración en la infraestructura tecnológica, así como el seguimiento de los mecanismos establecidos, en caso de no contar con el seguimiento a los mecanismos establecidos, se contará con correo electrónico al Director de Tecnologías informando las alternativas adoptadas. Como evidencia de la ejecución del control se contará con el mecanismo de gestión segura de contraseñas o correo electrónico.</t>
  </si>
  <si>
    <t>Configuración incorrecta de parámetros.</t>
  </si>
  <si>
    <t>El responsable de infraestructura tecnológica realiza seguimiento mensual al rendimiento de herramientas de seguridad informática que protegen la información de la SDSCJ, en caso de no hacer seguimiento al rendimiento se contará con correo electrónico al Director de Tecnologías informando las alternativas adoptadas. Como evidencia de la ejecución del control se contará con el reporte de rendimiento de la infraestructura de seguridad o el correo electrónico.</t>
  </si>
  <si>
    <t>Susceptibilidad a la humedad, el polvo y la suciedad.</t>
  </si>
  <si>
    <t>El profesional restaurador de la Dirección de Recursos Físicos y Gestión Documental, de forma trimestral, valida el informe de Monitoreo de condiciones ambientales de humedad relativa y temperatura y los reportes de limpieza que se realizan en las cajas de la bodega elaborado por el contratista responsable del arrendamiento del inmueble de la bodega de archivo central, en cumplimiento de las cláusulas contractuales y de la normatividad archivística en vigencia; en caso de que el contratista no realice y/o haga entrega oportuna del informe, no se realiza el pago de la factura del periodo, como evidencia queda el correo electrónico de validación del informe presentado.</t>
  </si>
  <si>
    <t>Ausencia de protección física de la edificación, puertas y ventanas.</t>
  </si>
  <si>
    <t>El profesional restaurador de la Dirección de Recursos Físicos y Gestión Documental valida, de forma trimestral, el informe de Mantenimiento locativo que realiza el contratista responsable del arrendamiento del inmueble de la bodega de archivo central,  en cumplimiento de las cláusulas contractuales y de la normatividad archivística en vigencia; en caso de que el contratista no realice y/o haga entrega oportuna del informe, no se realiza el pago de la factura del periodo, como evidencia queda el correo electrónico de validación del informe presentado.</t>
  </si>
  <si>
    <t>El profesional del archivo central de la Dirección de Recursos Físicos y Gestión Documental, cada vez que se requiera realiza la digitalización de documentos del Archivo Central que es consultada, de lo cual se conforma un repositorio de copias de respaldo digital de los documentos físicos consultados. En caso de que no se pueda realizar la digitalización de documentos por fallas relacionadas con el componente tecnológico, se realizará la solicitud formal a la Dirección de Tecnologías y sistemas de la información para atender los requerimientos, Como evidencia se entrega la matriz base de datos control de préstamo documental correspondiente a la digitalización de archivos, el cargue de evidencias se realizara de forma cuatrimestral</t>
  </si>
  <si>
    <t>El administrador Funcional de la Dirección de Recursos Físicos y Gestión Documental de la plataforma SIGA, realiza de forma mensual la verificación de la asignación de usuarios, perfiles, controles de reserva parametrizados en los módulos de comunicaciones y gestión de expedientes para controlar el acceso a la información, a través del módulo de administración de la herramienta y las tablas de control de acceso de la Entidad.  En caso de no realizar la verificación mensual por ausencia de personal se informa mediante correo electrónico y/o comunicado oficial al Director de DRFGD para asignación de personal. Como evidencia se presentará el reporte de permisos asignados en los módulos de correspondencia y gestión de expedientes.</t>
  </si>
  <si>
    <t>El Profesional especializado responsable de nómina, solicita a la DTSI en caso de una novedad, el permiso y/o retiro de acceso de usuarios autorizados de forma permanente al sistema de información y/o repositorios asignados para el manejo de esta información, como evidencia se tendrán las comunicaciones de solicitud y/o retiro de acceso de usuarios. en caso de que los permisos no sean gestionados correctamente se reitera la solicitud mediante correo electrónico a la mesa de servicio con los ajustes requeridos. El cargue de evidencia se realizará de forma cuatrimestral.</t>
  </si>
  <si>
    <t>La Dirección de Gestión Humana define el acceso de los usuarios autorizados y el equipo de archivo de la DGH, controlará el acceso al repositorio de historias laborales para la consulta y manejo de esta documentación, en caso de que los usuarios no cuenten con la autorización de acceso, no se permitirá la consulta a dichos expedientes, como evidencia se tendrá la base de préstamos de historias laborales. el cargue de evidencia se realizará Semestralmente</t>
  </si>
  <si>
    <t xml:space="preserve">Gestión Financiera. </t>
  </si>
  <si>
    <t>El responsable de las áreas que componen la dirección financiera (Presupuesto, Pago y contabilidad) informa al director financiero  cada vez que se requiera las solicitudes respecto a los permisos de acceso y/o cancelación de usuarios al aplicativo donde se registra la información financiera, para que se realice la gestión ante la Dirección de tecnologías de la Información, en caso de que los usuarios no cuenten con la autorización de acceso, no se permitirá la consulta a dicha información, como evidencia se tendrá los comunicados oficiales y/o correo electrónicos de las solicitudes de acceso y/o cancelación de usuarios.</t>
  </si>
  <si>
    <t xml:space="preserve">El/la funcionario y/o contratista del área jurídica encargado del archivo, a demanda del personal del Centro Especial de Reclusión, atenderá y validará las solicitudes de préstamos de hojas de vida de PPL y demás documentos relacionados. Para lo cual es necesario diligenciar el formato “Consulta y Préstamo Documental Archivo Cárcel Distrital y Centro Especial De Reclusión-CER (F-GIP-1394)”. Para casos excepcionales en razón y función del servicio, con autorización expresa de la Dirección del CER los documentos podrán ser entregados sin el diligenciamiento del mencionado formato y dicha autorización deberá quedar por correo electrónico. Las evidencias se reportarán de forma cuatrimestral. </t>
  </si>
  <si>
    <t>Trabajo no supervisado del personal externo o de limpieza.</t>
  </si>
  <si>
    <t>El supervisor del contrato de mantenimiento de video vigilancia y los profesionales de apoyo al mismo, realizan seguimiento a los mantenimientos de los equipos que conforman el sistema de video vigilancia, como evidencia se debe presentar el reporte mensual de los mantenimientos realizados avalado por la interventoría y/o supervisión acompañado de la conciliación técnica mensual de ANS aplicados al contratista, mes vencido, en caso de no contar con los reportes que entrega el contratista, se realizaran las gestiones pertinentes mediante comunicado oficial y/o correo electrónico sobre la información. El cargue de las evidencias se consolidará de forma cuatrimestral.</t>
  </si>
  <si>
    <t>Ausencia de acuerdos de nivel de servicio, o insuficiencia en los mismos.</t>
  </si>
  <si>
    <t>El jefe del C4 supervisa a la empresa contratista del mantenimiento del sistema de video vigilancia y garantías extendidas del Centro de Computo. Estas actividades se registran en los informes de gestión de la empresa contratista, los cuales son recibidos y estos a su vez evidencian la operación del sistema de video vigilancia controlada por ANS, que en caso de estar por debajo de umbral se penaliza económicamente. Las evidencias corresponden al Informe mensual de la empresa contratista e informe de seguimiento mensual del contrato que se allega al mes vencido. El cargue de las evidencias se hará de forma cuatrimestral.</t>
  </si>
  <si>
    <t>El Profesional Universitario, Especializado y/o Contratista de la Oficina de Análisis de Información y Estudios Estratégicos responsable de la bodega de datos valida mensualmente que la carga de información de las fuentes haya finalizado exitosamente por medio de consultas SQL en el rango de fechas actualizado; cuyo resultado es evidenciado en el indicador de gestión "cumplimiento en la actualización de la bodega de datos" el cual es reportado periódicamente en el Portal MIPG. En caso de incumplimiento de este indicador se deberá realizar la justificación pertinente en el Portal MIPG. Como evidencias se adjunta la consulta SQL y el cargue en el portal MIPG del indicador de gestión asociado.</t>
  </si>
  <si>
    <t xml:space="preserve">El Profesional Universitario, Especializado y/o Contratista de la Oficina de Análisis de Información y Estudios Estratégicos responsable de la bodega de datos, verifica de forma Cuatrimestral, con el personal administrador de la base de datos, la asignación de permisos de usuario, roles y trazabilidad en la bodega de datos con el fin de validar que solo las personas autorizadas se encuentre con usuario activo de acuerdo a las responsabilidades asignadas, como evidencia del control, el responsable envía correo electrónico al jefe del a OAIEE, con el listado actualizado de usuarios activos especificando el tipo de acceso, permisos y trazabilidad de las acciones realizadas por cada usuario; En caso de identificar usuarios sin autorización, se deberán retirar los permisos de acceso de manera inmediata y reportar las acciones realizadas al Jefe de la Oficina.
</t>
  </si>
  <si>
    <t xml:space="preserve">VALORACIÓN CON CONTROLES </t>
  </si>
  <si>
    <t>¿DISMINUYE?</t>
  </si>
  <si>
    <t>PROMEDIO DE LA EVALUACION DE LOS CONTROLES</t>
  </si>
  <si>
    <t>SOLIDEZ DEL CONJUNTO DE LOS CONTROLES</t>
  </si>
  <si>
    <t>PROBABILIDAD DE OCURRENCIA CON CONTROLES</t>
  </si>
  <si>
    <t>IMPACTO DEL RIESGO CON CONTROLES</t>
  </si>
  <si>
    <t>ZONA DEL RIESGO RESIDUAL</t>
  </si>
  <si>
    <t>Directamente</t>
  </si>
  <si>
    <t>PLAN DE TRATAMIENTO DEL RIESGO RESIDUAL</t>
  </si>
  <si>
    <t>DOCUMENTO</t>
  </si>
  <si>
    <t xml:space="preserve">FECHA DE IMPLEMENTACIÓN </t>
  </si>
  <si>
    <t>DESCRIPCIÓN DE LA ACCIÓN</t>
  </si>
  <si>
    <t>RESPONSABLE</t>
  </si>
  <si>
    <t xml:space="preserve">FECHA INICIO </t>
  </si>
  <si>
    <t xml:space="preserve">FECHA FIN </t>
  </si>
  <si>
    <t>Mantener la Ejecucion durante la vigencia</t>
  </si>
  <si>
    <t>El Líder Funcional de la herramienta SIDIJUS</t>
  </si>
  <si>
    <t>El profesional y/o los profesionales de la dirección de acceso designados</t>
  </si>
  <si>
    <t>El profesional responsable del reporte de riesgos y controles de Seguridad de la Información</t>
  </si>
  <si>
    <t>El profesional asignado por la Subsecretaria de Acceso a la Justicia</t>
  </si>
  <si>
    <t>El supervisor de contratos</t>
  </si>
  <si>
    <t>El responsable del registro documental</t>
  </si>
  <si>
    <t>El responsable del equipo de cobro persuasivo</t>
  </si>
  <si>
    <t>auxiliar administrativo de la oficina de Control Disciplinario interno</t>
  </si>
  <si>
    <t xml:space="preserve">El profesional asignado por la Oficina Asesora de Planeación </t>
  </si>
  <si>
    <t>El responsable de almacenamiento de las actas</t>
  </si>
  <si>
    <t>El profesional de la Oficina de Control Interno</t>
  </si>
  <si>
    <t>El responsable del equipo de archivo de la Dirección Jurídica y Contractual</t>
  </si>
  <si>
    <t>El Líder Digital de la Oficina Asesora de Comunicaciones</t>
  </si>
  <si>
    <t>El responsable del proyecto NUSE123</t>
  </si>
  <si>
    <t>El coordinador de la Sala SOARS</t>
  </si>
  <si>
    <t>El responsable de gestión de la información de Subsecretaría de Seguridad y convivencia</t>
  </si>
  <si>
    <t>El (a) Director (a) de Seguridad</t>
  </si>
  <si>
    <t>El responsable de validar las Actas de los Consejos Locales de Seguridad</t>
  </si>
  <si>
    <t>El responsable de gestión de la información de la Subsecretaría de Seguridad y Convivencia</t>
  </si>
  <si>
    <t>El responsable de gestión de la información de la Subsecretaría de Seguridad y Convivenci</t>
  </si>
  <si>
    <t xml:space="preserve">El responsable de sistema de información </t>
  </si>
  <si>
    <t>El responsable de infraestructura tecnológica</t>
  </si>
  <si>
    <t>El profesional restaurador de la Dirección de Recursos Físicos y Gestión Documental</t>
  </si>
  <si>
    <t>El administrador Funcional de la Dirección de Recursos Físicos y Gestión Documental de la plataforma SIGA</t>
  </si>
  <si>
    <t>El Profesional especializado responsable de nómina,</t>
  </si>
  <si>
    <t>La Dirección de Gestión Humana</t>
  </si>
  <si>
    <t>El responsable de las áreas que componen la dirección financiera (Presupuesto, Pago y contabilidad)</t>
  </si>
  <si>
    <t>El/la funcionario y/o contratista del área jurídica encargado del archivo</t>
  </si>
  <si>
    <t xml:space="preserve">El responsable del equipo de archivo de la Dirección Jurídica y Contractual </t>
  </si>
  <si>
    <t>El supervisor del contrato de mantenimiento de video vigilancia y los profesionales de apoyo al mismo</t>
  </si>
  <si>
    <t>El Profesional Universitario, Especializado y/o Contratista de la Oficina de Análisis de Información y Estudios Estratégicos</t>
  </si>
  <si>
    <t>TABLA 4</t>
  </si>
  <si>
    <t>ZONA DE RIESGO EXTREMO</t>
  </si>
  <si>
    <t>TABLA 5</t>
  </si>
  <si>
    <t>TABLA 6</t>
  </si>
  <si>
    <t xml:space="preserve">TABLA 7 </t>
  </si>
  <si>
    <t>TABLA 1</t>
  </si>
  <si>
    <t>TABLA 2</t>
  </si>
  <si>
    <t>TABLA 3</t>
  </si>
  <si>
    <t>ZONA RIESGO ALTO</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</si>
  <si>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</si>
  <si>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</si>
  <si>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</si>
  <si>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</si>
  <si>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</si>
  <si>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</si>
  <si>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</si>
  <si>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</si>
  <si>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</si>
  <si>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</si>
  <si>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</si>
  <si>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</si>
  <si>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Impacto</t>
  </si>
  <si>
    <t>ZONA RIESGO MODERADO</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</si>
  <si>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</si>
  <si>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Evitan que un evento suceda. Por ejemplo, el requerimiento de un login y password en un sistema de información es un control preventivo.</t>
  </si>
  <si>
    <t>Cumplimiento</t>
  </si>
  <si>
    <t xml:space="preserve">posibilidad de ocurrencia de eventos que  afecten la situación jurídica o contractual de la organización debido a su incumplimiento o desacato a la normatividad legal y las obligaciones contractuales.
</t>
  </si>
  <si>
    <t>CASI SEGURO</t>
  </si>
  <si>
    <t>CATASTROFICO</t>
  </si>
  <si>
    <t>ZONA RIESGO BAJA</t>
  </si>
  <si>
    <t>Políticas de operación aplicables, autorizaciones a través de firmas o confirmaciones vía correo electrónico, archivos físicos, consecutivos, listas de chequeo, controles de seguridad con personal especializado, entre otros.</t>
  </si>
  <si>
    <t>Detectivo</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</si>
  <si>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</si>
  <si>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</si>
  <si>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Inadecuada</t>
  </si>
  <si>
    <t>No se investigan y se resuelven oportunamente</t>
  </si>
  <si>
    <t>Incompleta</t>
  </si>
  <si>
    <t>No Desminuye</t>
  </si>
  <si>
    <t>Indirectamente</t>
  </si>
  <si>
    <t>Risgos Gerenciales</t>
  </si>
  <si>
    <t>posibilidad de ocurrencia de eventos que afecten los procesos gerenciales y/o la alta dirección.</t>
  </si>
  <si>
    <t>PROBABLE</t>
  </si>
  <si>
    <t>MAYOR</t>
  </si>
  <si>
    <t>Check</t>
  </si>
  <si>
    <t>Correctivo</t>
  </si>
  <si>
    <t>Atacan el impacto frente a la materialización del Riesgo</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</si>
  <si>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</si>
  <si>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</si>
  <si>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</si>
  <si>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</si>
  <si>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</si>
  <si>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</si>
  <si>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Macro economico</t>
  </si>
  <si>
    <t>Factores macroeconomicos que se presentan como resultado de las variables de la economia nacional, regional o mundial cuyo efecto tiende a ser sistemico</t>
  </si>
  <si>
    <t>IMPROBABLE</t>
  </si>
  <si>
    <t>MENOR</t>
  </si>
  <si>
    <t>NO</t>
  </si>
  <si>
    <t>,</t>
  </si>
  <si>
    <t>Operativo</t>
  </si>
  <si>
    <t>posibilidad de ocurrencia de eventos que  afecten los procesos misionales de la entidad.</t>
  </si>
  <si>
    <t>RARO</t>
  </si>
  <si>
    <t>INSIGNIFICANTE</t>
  </si>
  <si>
    <t>Político</t>
  </si>
  <si>
    <t>Traumatismos en los procesos o en la entidad generedos como resultado de os cambios en la política pública a nivel nacional o distrital</t>
  </si>
  <si>
    <t>Rango</t>
  </si>
  <si>
    <t>Tecnológico</t>
  </si>
  <si>
    <t xml:space="preserve">posibilidad de ocurrencia de eventos que  afecten la totalidad o parte de la infraestructura tecnológica (hardware, software, redes, etc.) de una entidad.
</t>
  </si>
  <si>
    <t>De imagen</t>
  </si>
  <si>
    <t xml:space="preserve">posibilidad de ocurrencia de un evento que afecte la imagen, buen nombre o reputación de una organización, ante sus clientes y  partes interesadas.
</t>
  </si>
  <si>
    <t>Acción</t>
  </si>
  <si>
    <t>Nombre del proceso</t>
  </si>
  <si>
    <t>Nombre de dependencia encargada del proceso</t>
  </si>
  <si>
    <t>Estratégico</t>
  </si>
  <si>
    <t xml:space="preserve">posibilidad de ocurrencia de eventos que afecten los objetivos estratégicos de la organización pública y por tanto impactan toda la entidad. </t>
  </si>
  <si>
    <t>Aceptar el riesgo</t>
  </si>
  <si>
    <t>No se adopta ninguna medida que afecte la probabilidad o el impacto del riesgo</t>
  </si>
  <si>
    <t xml:space="preserve">Acceso y Fortalecimiento a la Justicia </t>
  </si>
  <si>
    <t>Seguridad Digital</t>
  </si>
  <si>
    <t>Posibilidad que un agente interno o externo a la entidad realice una gresión cibernética contra alguno de los activos cibernéticos (Se refiere a elementos de hardware y de software de procesamiento, almacenamiento y comunicaciones, bases de datos y procesos, procedimientos y recursos humanos asociados con el manejo de los datos y la información misional, operativa y administrativa de cada entidad, órgano u organismo) de la entidad.</t>
  </si>
  <si>
    <t xml:space="preserve">Se adoptan medidas para reducir la probabilidad o el impacto del riesgo, o ambos; por lo general conlleva a la implementación de controles.
</t>
  </si>
  <si>
    <t>Atención y Servicio al Ciudadano</t>
  </si>
  <si>
    <t>Numero</t>
  </si>
  <si>
    <t>0/0</t>
  </si>
  <si>
    <t>0/1</t>
  </si>
  <si>
    <t>1/0</t>
  </si>
  <si>
    <t>(1/1)</t>
  </si>
  <si>
    <t>Ambiental</t>
  </si>
  <si>
    <t>Posibilidad que se presente una circunstancia o evento derivado de la ejecución de las actividades de la SDSCJ que afecte negativamente el medio ambiente</t>
  </si>
  <si>
    <t>Evitar el riesgo</t>
  </si>
  <si>
    <t xml:space="preserve">Se abandonan las actividades que dan lugar al riesgo, decidiendo no iniciar o no continuar con la actividad que causa el riesgo.
</t>
  </si>
  <si>
    <t>Control Interno Disciplinario</t>
  </si>
  <si>
    <t>Oficina  de Control Disciplinario Interno</t>
  </si>
  <si>
    <t>Compartir el riesgo</t>
  </si>
  <si>
    <t xml:space="preserve">Se reduce la probabilidad o el impacto del riesgo, transfiriendo o compartiendo una parte del riesgo. 
</t>
  </si>
  <si>
    <t>Direccionamiento Sectorial e Institucional</t>
  </si>
  <si>
    <t>Fortalecimiento de Capacidades Operativas para la S, C y AJ</t>
  </si>
  <si>
    <t>Subsecretaría de Inversiones y Fortalecimiento de Capacidades Operativas</t>
  </si>
  <si>
    <t>Gestión de Comunicaciones</t>
  </si>
  <si>
    <t>Gestión de Emergencias</t>
  </si>
  <si>
    <t>Oficina Centro de Comando, Control, Comunicaciones y Computo- C4</t>
  </si>
  <si>
    <t>Dirección de Recursos Fisicos y Gestión Documental</t>
  </si>
  <si>
    <t>Gestión de Tecnología de Información</t>
  </si>
  <si>
    <t>Dirección de Tecnologias y Sistemas de la Información</t>
  </si>
  <si>
    <t>Gestión Humana</t>
  </si>
  <si>
    <t>Dirección de Gestión Humana</t>
  </si>
  <si>
    <t>Gestión Jurídica y Contractual</t>
  </si>
  <si>
    <t>Dirección Juridica y Contractual</t>
  </si>
  <si>
    <t>Gestión y Análisis de Información de S, C y AJ</t>
  </si>
  <si>
    <t>Oficina de Análisis de Información y Estudios Estrategicos</t>
  </si>
  <si>
    <t>Seguimiento y Monitoreo al Sistema de Control Interno</t>
  </si>
  <si>
    <t>CD-Custodia y vigilacia para la seguridad</t>
  </si>
  <si>
    <t>Carcel Distrital</t>
  </si>
  <si>
    <t>CD-Atención Integral para PPL</t>
  </si>
  <si>
    <t>CD-Tramite Juridico para PPL</t>
  </si>
  <si>
    <t>Disponiblidad</t>
  </si>
  <si>
    <t>Tipo Activo</t>
  </si>
  <si>
    <t>Intangibles</t>
  </si>
  <si>
    <t>Datos/Bases de Datos</t>
  </si>
  <si>
    <t>Componentes de Red</t>
  </si>
  <si>
    <t>Instalaciones</t>
  </si>
  <si>
    <t>Personas</t>
  </si>
  <si>
    <t>NIVEL ASIGNADO</t>
  </si>
  <si>
    <t>VALOR DE IMPACTO</t>
  </si>
  <si>
    <t>INTEGRIDAD</t>
  </si>
  <si>
    <t>DISPONIBILIDAD</t>
  </si>
  <si>
    <t>CONFIDENCIALIDAD</t>
  </si>
  <si>
    <t>SOCIAL</t>
  </si>
  <si>
    <t>ECONOMICA</t>
  </si>
  <si>
    <t>AMBIENTAL</t>
  </si>
  <si>
    <t>(I)</t>
  </si>
  <si>
    <t>(D)</t>
  </si>
  <si>
    <t xml:space="preserve">(C) </t>
  </si>
  <si>
    <t>(POBLACION BTA)</t>
  </si>
  <si>
    <t>PPTO ANUAL</t>
  </si>
  <si>
    <t>AFECTACION MA</t>
  </si>
  <si>
    <t>Sin afectacion de la integridad</t>
  </si>
  <si>
    <t>Sin afectacion de la disponibilidad</t>
  </si>
  <si>
    <t>Sin afectacion de la confidencialidad</t>
  </si>
  <si>
    <t>Afectacion menor al 0,5% de la poblacion</t>
  </si>
  <si>
    <t>Afectacion menor al 0,5% del presupuesto anual de la entidad</t>
  </si>
  <si>
    <t>Afectacion del MA Requiere de 1 meses de recuperacion</t>
  </si>
  <si>
    <t>Afectacion muy leve de la integridad</t>
  </si>
  <si>
    <t>Afectacion muy leve de la disponibilidad</t>
  </si>
  <si>
    <t>Afectacion muy leve de la confidencialidad</t>
  </si>
  <si>
    <t>Afectacion entre 0,5-10% de la poblacion</t>
  </si>
  <si>
    <t>Afectacion entre 0,5-10% del presupuesto anual de la entidad</t>
  </si>
  <si>
    <t>Afectacion leve del MA Requiere entre 1-6 meses de recuperacion</t>
  </si>
  <si>
    <t>Afectacion leve de la integridad de la informacion debido al interes particular de los empleados y terceros</t>
  </si>
  <si>
    <t>Afectacion leve de la disponibilidad de la informacion debido al interes particular de los empleados y terceros</t>
  </si>
  <si>
    <t>Afectacion leve de la confidencialidad de la informacion debido al interes particular de los empleados y terceros</t>
  </si>
  <si>
    <t>Afectacion entre 10-25% de la poblacion</t>
  </si>
  <si>
    <t>Afectacion entre 10-25% del presupuesto anual de la entidad</t>
  </si>
  <si>
    <t>Afectacion leve del MA Requiere entre 6 meses y 1 año de recuperacion</t>
  </si>
  <si>
    <t>Afectacion grave de la integridad de la informacion debido al interes particular de los empleados y terceros</t>
  </si>
  <si>
    <t>Afectacion grave de la disponiblidad de la informacion debido al interes particular de los empleados y terceros</t>
  </si>
  <si>
    <t>Afectacion grave de la confidencialidad de la informacion debido al interes particular de los empleados y terceros</t>
  </si>
  <si>
    <t>Afectacion entre 25-50% de la poblacion</t>
  </si>
  <si>
    <t>Afectacion entre 25-50% del presupuesto anual de la entidad</t>
  </si>
  <si>
    <t>Afectacion importante del MA Requiere entre 1-3 años de recuperacion</t>
  </si>
  <si>
    <t>Afectacion muy grave de la integridad de la informacion debido al interes particular de los empleados y terceros</t>
  </si>
  <si>
    <t>Afectacion muy grave de la disponibilidad de la informacion debido al interes particular de los empleados y terceros</t>
  </si>
  <si>
    <t>Afectacion muy grave de la confidencialidad de la informacion debido al interes particular de los empleados y terceros</t>
  </si>
  <si>
    <t>Afectacion mayor a 50% de la poblacion</t>
  </si>
  <si>
    <t>Afectacion mayor a 50% del presupuesto anual de la entidad</t>
  </si>
  <si>
    <t>Afectacion muy grave del MA Requiere mas de 3 años de recuperacion</t>
  </si>
  <si>
    <t>PROCESOS</t>
  </si>
  <si>
    <t>Muy Alta</t>
  </si>
  <si>
    <t>Catastrófico</t>
  </si>
  <si>
    <t>Fortalecimiento Institucional.</t>
  </si>
  <si>
    <t>LEVE</t>
  </si>
  <si>
    <t>CATASTRÓFICO</t>
  </si>
  <si>
    <t>Gestión de Recursos Físicos al Servicio de la Entidad.</t>
  </si>
  <si>
    <t>MUY BAJA</t>
  </si>
  <si>
    <t>BAJO</t>
  </si>
  <si>
    <t>ALTO</t>
  </si>
  <si>
    <t>EXTREMO</t>
  </si>
  <si>
    <t>BAJA</t>
  </si>
  <si>
    <t>MEDIA</t>
  </si>
  <si>
    <t xml:space="preserve">Gestión del Conocimiento y la Innovación Pública. </t>
  </si>
  <si>
    <t>ALTA</t>
  </si>
  <si>
    <t>MUY ALTA</t>
  </si>
  <si>
    <t>Ejemplo de vulnerabilidad</t>
  </si>
  <si>
    <t>Ejemplo de Amenaza</t>
  </si>
  <si>
    <t>Consecuencias</t>
  </si>
  <si>
    <t>Cancelación de la licencia de funcionamiento</t>
  </si>
  <si>
    <t>Arquitectura insegura de la red.</t>
  </si>
  <si>
    <t xml:space="preserve">Accidente Importante </t>
  </si>
  <si>
    <t xml:space="preserve">Pérdida de la Integridad </t>
  </si>
  <si>
    <t>Actividad de Vandalismo</t>
  </si>
  <si>
    <t>Ausencia de “terminación de la sesión” cuando se abandona la estación de trabajo.</t>
  </si>
  <si>
    <t>Actividad Maliciosa de Ciberdelincuente</t>
  </si>
  <si>
    <t xml:space="preserve">Agua </t>
  </si>
  <si>
    <t>Recurso Humano</t>
  </si>
  <si>
    <t xml:space="preserve">Contaminación </t>
  </si>
  <si>
    <t>Ausencia de auditorías (supervisiones) regulares.</t>
  </si>
  <si>
    <t xml:space="preserve">Copia fraudulenta del software </t>
  </si>
  <si>
    <t>Ausencia de control de cambios eficaz</t>
  </si>
  <si>
    <t xml:space="preserve">Corrupción de los datos </t>
  </si>
  <si>
    <t>Pérdida de clientes</t>
  </si>
  <si>
    <t>Ausencia de control de los activos que se encuentran fuera de las instalaciones.</t>
  </si>
  <si>
    <t>Criminal de la computación</t>
  </si>
  <si>
    <t xml:space="preserve">Datos provenientes de fuentes no confiables </t>
  </si>
  <si>
    <t>Ausencia de documentación.</t>
  </si>
  <si>
    <t xml:space="preserve">Destrucción del equipo o medios </t>
  </si>
  <si>
    <t>Pérdida de vidas</t>
  </si>
  <si>
    <t>Ausencia de esquemas de reemplazo periódico.</t>
  </si>
  <si>
    <t xml:space="preserve">Detección de la posición </t>
  </si>
  <si>
    <t>Ausencia de identificación y autentificación de emisor y receptor.</t>
  </si>
  <si>
    <t xml:space="preserve">Divulgación </t>
  </si>
  <si>
    <t>Pérdidas de conocimiento</t>
  </si>
  <si>
    <t>Pérdidas económicas</t>
  </si>
  <si>
    <t>Ausencia de mecanismos de monitoreo establecidos para las brechas en la seguridad.</t>
  </si>
  <si>
    <t xml:space="preserve">Escucha encubierta </t>
  </si>
  <si>
    <t xml:space="preserve">Espionaje industrial </t>
  </si>
  <si>
    <t>Ausencia de pistas de auditoría.</t>
  </si>
  <si>
    <t xml:space="preserve">Espionaje remoto </t>
  </si>
  <si>
    <t xml:space="preserve">Falla en equipo de telecomunicaciones </t>
  </si>
  <si>
    <t>Ausencia de política formal sobre la utilización de computadores portátiles.</t>
  </si>
  <si>
    <t>Ausencia de políticas para el uso correcto de los medios de telecomunicaciones y mensajería.</t>
  </si>
  <si>
    <t xml:space="preserve">Fallas en el sistema de suministro de agua o aire acondicionado </t>
  </si>
  <si>
    <t>Ausencia de políticas sobre el uso del correo electrónico.</t>
  </si>
  <si>
    <t>Fallas en el suministro de energia</t>
  </si>
  <si>
    <t>Ausencia de procedimiento de control de cambios.</t>
  </si>
  <si>
    <t>Falsificación de derechos.</t>
  </si>
  <si>
    <t>Ausencia de procedimiento de identificación y valoración de riesgos</t>
  </si>
  <si>
    <t xml:space="preserve">Fenómenos climáticos </t>
  </si>
  <si>
    <t>Ausencia de procedimiento de monitoreo de los recursos de procesamiento de información.</t>
  </si>
  <si>
    <t>Fenómenos meteorológicos.</t>
  </si>
  <si>
    <t>Ausencia de procedimiento formal para el control de la documentación del SGSI.</t>
  </si>
  <si>
    <t xml:space="preserve">Fenómenos sísmicos </t>
  </si>
  <si>
    <t>Ausencia de procedimiento formal para el registro y retiro de usuarios.</t>
  </si>
  <si>
    <t xml:space="preserve">Fenómenos volcánicos </t>
  </si>
  <si>
    <t>Ausencia de procedimiento formal para la autorización de información disponible al público.</t>
  </si>
  <si>
    <t xml:space="preserve">Fuego </t>
  </si>
  <si>
    <t>Ausencia de procedimiento formal para la supervisión del registro del SGSI.</t>
  </si>
  <si>
    <t>Hacktivismo</t>
  </si>
  <si>
    <t>Ausencia de procedimientos de identificación de valoración de riesgos.</t>
  </si>
  <si>
    <t xml:space="preserve">Hurto de equipo </t>
  </si>
  <si>
    <t>Ausencia de procedimientos del cumplimiento de las disposiciones con los derechos intelectuales.</t>
  </si>
  <si>
    <t>Hurto de medios o documentos.</t>
  </si>
  <si>
    <t>Ausencia de procedimientos para el manejo de información clasificada.</t>
  </si>
  <si>
    <t xml:space="preserve">Impulsos electromagnéticos </t>
  </si>
  <si>
    <t>Ausencia de procedimientos para la introducción del software en los sistemas operativos.</t>
  </si>
  <si>
    <t xml:space="preserve">Incumplimiento en el mantenimiento del sistema de información. </t>
  </si>
  <si>
    <t>Ausencia de procedimientos para la presentación de informes sobre las debilidades en la seguridad.</t>
  </si>
  <si>
    <t>Incumplimiento en la disponibilidad del personal</t>
  </si>
  <si>
    <t>Ausencia de proceso formal para la revisión (supervisión) de los derechos de acceso.</t>
  </si>
  <si>
    <t xml:space="preserve">Interceptación de señales de interferencia comprometida </t>
  </si>
  <si>
    <t>Ausencia de procesos disciplinarios definidos en el caso de incidentes de seguridad de la información.</t>
  </si>
  <si>
    <t>Intrusos</t>
  </si>
  <si>
    <t xml:space="preserve">Inundación </t>
  </si>
  <si>
    <t>Ausencia de pruebas de envío o recepción de mensajes.</t>
  </si>
  <si>
    <t xml:space="preserve">Mal funcionamiento del equipo </t>
  </si>
  <si>
    <t>Ausencia de registros en las bitácoras (logs) de administrador y operario.</t>
  </si>
  <si>
    <t>Mal funcionamiento del software.</t>
  </si>
  <si>
    <t>Ausencia de reportas de fallas en los registros de administradores y operadores.</t>
  </si>
  <si>
    <t xml:space="preserve">Manipulación con hardware </t>
  </si>
  <si>
    <t>Ausencia de responsabilidades en la seguridad de la información en la descripción de los cargos.</t>
  </si>
  <si>
    <t>Manipulación de software.</t>
  </si>
  <si>
    <t>Ausencia de revisiones regulares por parte de la gerencia.</t>
  </si>
  <si>
    <t>Negación de acciones.</t>
  </si>
  <si>
    <t>Ausencia de un eficiente control de cambios en la configuración.</t>
  </si>
  <si>
    <t>Pérdida del suministro de energía.</t>
  </si>
  <si>
    <t>Pirata informático, intruso ilegal</t>
  </si>
  <si>
    <t>Ausencia o insuficiencia de disposiciones (con respecto a la seguridad) en los contratos con los clientes y/o terceras partes.</t>
  </si>
  <si>
    <t>Polvo, corrosión, congelamiento.</t>
  </si>
  <si>
    <t>Ausencia o insuficiencia de política sobre limpieza de escritorio y de pantalla.</t>
  </si>
  <si>
    <t>Procesamiento ilegal de datos.</t>
  </si>
  <si>
    <t>Ausencia o insuficiencia de pruebas de software.</t>
  </si>
  <si>
    <t xml:space="preserve">Radiación electromagnética </t>
  </si>
  <si>
    <t>Ausencia o insuficiencia en las disposiciones (con respecto a la seguridad de la información) en los contratos con los empleados.</t>
  </si>
  <si>
    <t xml:space="preserve">Radiación térmica </t>
  </si>
  <si>
    <t>Cierre Incorrecto de Armarios, Archivadores o Contenedores de Información Física</t>
  </si>
  <si>
    <t xml:space="preserve">Recuperación de medios reciclados o desechados </t>
  </si>
  <si>
    <t>Conexión deficiente de los cables.</t>
  </si>
  <si>
    <t>Conexiones de red pública sin protección.</t>
  </si>
  <si>
    <t>Terrorismo</t>
  </si>
  <si>
    <t>Uso de software falso o copiado.</t>
  </si>
  <si>
    <t>Copia no controlada.</t>
  </si>
  <si>
    <t xml:space="preserve">Uso no autorizado del equipo </t>
  </si>
  <si>
    <t>Defectos bien conocidos en el software</t>
  </si>
  <si>
    <t>Descarga y uso no controlados de software.</t>
  </si>
  <si>
    <t>Disposición o reutilización de los medios de almacenamiento sin borrado adecuado.</t>
  </si>
  <si>
    <t>En término de tiempo utilización de datos errados en los programas de aplicación.</t>
  </si>
  <si>
    <t>Entrenamiento insuficiente en seguridad.</t>
  </si>
  <si>
    <t>Especificación incompletas o no claras para los desarrolladores.</t>
  </si>
  <si>
    <t>Falta de conciencia acerca de la seguridad.</t>
  </si>
  <si>
    <t>Falta de cuidado en la disposición final.</t>
  </si>
  <si>
    <t>Fechas incorrectas.</t>
  </si>
  <si>
    <t>Gestión inadecuada de la red (Tolerancia a fallas en el enrutamiento)</t>
  </si>
  <si>
    <t>Habilitación de servicios innecesarios.</t>
  </si>
  <si>
    <t>Interfaz de usuario compleja.</t>
  </si>
  <si>
    <t>Líneas de comunicación sin protección.</t>
  </si>
  <si>
    <t>Mantenimiento insuficiente / instalación fallida de los medios de almacenamiento.</t>
  </si>
  <si>
    <t>Procedimiento inadecuado de contratación.</t>
  </si>
  <si>
    <t>Punto único de falla.</t>
  </si>
  <si>
    <t>Software ampliamente distribuido.</t>
  </si>
  <si>
    <t>Software nuevo o inmaduro.</t>
  </si>
  <si>
    <t>Susceptibilidad a las variaciones de temperatura.</t>
  </si>
  <si>
    <t>Susceptibilidad a las variaciones de voltaje.</t>
  </si>
  <si>
    <t>Tablas de contraseñas sin protección.</t>
  </si>
  <si>
    <t>Tráfico sensible sin protección.</t>
  </si>
  <si>
    <t>Transferencia de contraseñas en claro.</t>
  </si>
  <si>
    <t>Vandalismo</t>
  </si>
  <si>
    <t>Vulnerabilidad Técnica del sistema informático</t>
  </si>
  <si>
    <t>Ausencia de mecanismos de monitoreo establecidos para las brechas en la seguridad.
Ausencia del personal.
Gestión deficiente de las contraseñas.
Respuesta inadecuada de mantenimiento del servicio
Uso incorrecto de software y hardware.</t>
  </si>
  <si>
    <t>Respuesta inadecuada de mantenimiento del servicio</t>
  </si>
  <si>
    <t>Base de datos Bienes (Base de datos del Sistema de información y administración de Bienes SIMBA, Base de Datos de siniestros de bienes muebles e inmuebles, Base de datos de mantenimiento de Automotores. Base de datos de Consumo de Combustible, Base de datos de los contratos de obra de equipamientos nuevos y mantenimientos de equipamientos existentes)</t>
  </si>
  <si>
    <t>Planes (Plan Integral de Seguridad, convivencia Ciudadana Y Justicia - PISCCJ, Plan Operativo Anual, Plan Estratégico Institucional PL-DE-01)</t>
  </si>
  <si>
    <r>
      <t>Proceso Contractual (Actas de comité de contratación, Procesos contractuales declarados desiertos o no adjudicados, Contratos y convenios</t>
    </r>
    <r>
      <rPr>
        <b/>
        <i/>
        <sz val="10"/>
        <color rgb="FF000000"/>
        <rFont val="Arial"/>
        <family val="2"/>
      </rPr>
      <t>)</t>
    </r>
  </si>
  <si>
    <t>NUSE 123 (Número Único de Seguridad y Emergencia Telefonía y CAD (Bitácora Incidente Procedente creado en el sistema CAD), Grabación de Llamada del usuario a Línea de Emergencias 123, Matriz Novedades Operacionales S.U.R., Informe general de turno NUSE 123, Emerson Network Power Site Interface Card, Sistema de Comunicaciones)</t>
  </si>
  <si>
    <t>Registros de incidentes SOARS</t>
  </si>
  <si>
    <t>Soluciones Tecnológicas SDSCJ (Sitio Web e Intranet)</t>
  </si>
  <si>
    <t>Infraestructura Y Plataforma Tecnológica SDSCJ
(Servicio de Nube, Hiperconvergencia, Directorio Activo (Active Directory))</t>
  </si>
  <si>
    <t>Proceso Jurídico (Acciones de tutela, Resoluciones, Conciliaciones prejudiciales, Procesos judiciales, Actos administrativos )</t>
  </si>
  <si>
    <t>Sistema de Videovigilancia Ciudadana (Infraestructura del Sistema de Videovigilancia, Información de videovigilancia almacenada)</t>
  </si>
  <si>
    <t>Registros Survey 123 (Registros en el formulario de actividades territoriales en Survey123)</t>
  </si>
  <si>
    <t xml:space="preserve">El responsable de gestión de la información de la Subsecretaría de Seguridad y Convivencia verifica de forma cuatrimestral que al menos el 95% de los registros de actividades validadas en progressus al último corte mensual realizado por el área y cuya información sea de interés para el público, estén disponibles en la capa del formulario complementario de actividades territoriales en survey123. Como evidencia se entrega la tabla con los identificadores únicos de los registros válidos en progressus y su correspondiente identificador en la capa del formulario. En caso de no cumplir con el porcentaje establecido al momento de la verificación, se deberán incluir los registros en la capa del formulario, máximo dos días después de identificada la diferencia, dejando captura de pantalla que permita evidenciar la inclusión de los registros en ese lapso de tiempo. </t>
  </si>
  <si>
    <t>El supervisor de contratos valida de forma mensual, que las fallas en la producción de informes de gestión de la plataforma se reporten a través de la mesa de servicio con el fin que este sea escalado al personal encargado de realizar las actualizaciones y/o mejoras al sistema (SIMBA), como evidencia se entrega el reporte mensual de fallas de producción el cual se solicitara mediante correo electrónico y/o comunicado oficial a la DTSI.  en caso de no entregar el reporte la DTSI, se debe enviar un correo electrónico y/o comunicado oficial por la Dirección de Bienes solicitando el reporte y/o los motivos de la no entrega de esta información.</t>
  </si>
  <si>
    <t>El responsable del registro documental cuatrimestralmente realiza la verificación de la información recibida por parte de los reportes del sistema de gestión documental - SIGA, validando la integridad de la información y alimentando con esta el formato matriz de trazabilidad PQRS, como evidencia se entrega el formato diligenciado. En caso de que la información no este exacta y completa se deberá emitir correo electrónico y/o documento oficial a las partes interesadas solicitando las correcciones del caso.</t>
  </si>
  <si>
    <t>Documentos Control Disciplinario (Formato matriz seguimiento de Procesos y autos activos, Matriz de control radicación - OCDI, Matriz de Asignación Y Control de Expedientes, Matriz control de notificaciones)</t>
  </si>
  <si>
    <t>Sistema Integrado de Gestión Documental - SIGA</t>
  </si>
  <si>
    <t>Aportes Seguridad Social Integral y Reporte de liquidacion de nómina mensual</t>
  </si>
  <si>
    <t>Pérdida de la Integridad
Perdida de la Confidencialidad</t>
  </si>
  <si>
    <t>El grupo de seguimiento de infraestructura tecnológica del C-4, realizan la verificación de acciones preventivas y correctivas a UPS  programados en el contrato de mantenimiento establecido por parte de la Secretaría Distrital de Seguridad, convivencia y Justicia. Como evidencia se cargan los informes técnicos de funcionamiento de las UPS, en caso de no realizar los mantenimientos programados se deberá informar mediante correo electrónico sobre los motivos, así como las acciones para cumplir con los mantenimientos. el cargue de evidencia se hará trimestralmente.</t>
  </si>
  <si>
    <t>Se realiza validacion de activos de información de los riesgos de seguridad de la Información.
Se realiza ajustes a la hoja de activos de información en el componente de procesos para (Gestión de Recursos Fisicos al servicio de la Entidad)
Se realiza ajustes a los controles de seguridad R16-C4 (Gestión de Emergencia).
Se realiza ajustes al control de seguridad R23-C1 (Gestión de Seguridad y Convivencia).
Se realiza la consolidación de los riesgos R16 - R17 - R18 (Gestión de Emergencia) por la afinidad de los activos de información, quedando el Riesgo 16 con 5 controles para la consolidación y cargue de evidencias.</t>
  </si>
  <si>
    <t>El grupo de Seguimiento Infraestructura Tecnologica del C-4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</si>
</sst>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b/>
      <sz val="11"/>
      <color theme="1"/>
      <name val="Calibri"/>
      <family val="2"/>
      <scheme val="minor"/>
    </font>
    <font>
      <sz val="12"/>
      <color theme="1"/>
      <name val="Calibri"/>
      <family val="2"/>
      <scheme val="minor"/>
    </font>
    <font>
      <b/>
      <sz val="9"/>
      <color indexed="81"/>
      <name val="Tahoma"/>
      <family val="2"/>
    </font>
    <font>
      <b/>
      <sz val="12"/>
      <color theme="1"/>
      <name val="Calibri"/>
      <family val="2"/>
      <scheme val="minor"/>
    </font>
    <font>
      <sz val="11"/>
      <color theme="1"/>
      <name val="Arial"/>
      <family val="2"/>
    </font>
    <font>
      <b/>
      <sz val="12"/>
      <color theme="1"/>
      <name val="Arial"/>
      <family val="2"/>
    </font>
    <font>
      <sz val="10"/>
      <color theme="1"/>
      <name val="Arial"/>
      <family val="2"/>
    </font>
    <font>
      <b/>
      <sz val="10"/>
      <color theme="0"/>
      <name val="Arial"/>
      <family val="2"/>
    </font>
    <font>
      <b/>
      <sz val="10"/>
      <color theme="1"/>
      <name val="Arial"/>
      <family val="2"/>
    </font>
    <font>
      <sz val="10"/>
      <name val="Arial"/>
      <family val="2"/>
    </font>
    <font>
      <b/>
      <sz val="9"/>
      <color rgb="FF000000"/>
      <name val="Tahoma"/>
      <family val="2"/>
    </font>
    <font>
      <sz val="9"/>
      <color indexed="81"/>
      <name val="Tahoma"/>
      <family val="2"/>
    </font>
    <font>
      <b/>
      <u/>
      <sz val="10"/>
      <color theme="1"/>
      <name val="Arial"/>
      <family val="2"/>
    </font>
    <font>
      <b/>
      <u/>
      <sz val="11"/>
      <color theme="1"/>
      <name val="Calibri"/>
      <family val="2"/>
      <scheme val="minor"/>
    </font>
    <font>
      <b/>
      <u/>
      <sz val="12"/>
      <color theme="1"/>
      <name val="Arial"/>
      <family val="2"/>
    </font>
    <font>
      <sz val="9"/>
      <name val="Calibri"/>
      <family val="2"/>
      <scheme val="minor"/>
    </font>
    <font>
      <sz val="10"/>
      <color rgb="FF000000"/>
      <name val="Arial"/>
      <family val="2"/>
    </font>
    <font>
      <sz val="11"/>
      <color rgb="FF000000"/>
      <name val="Calibri"/>
      <family val="2"/>
    </font>
    <font>
      <b/>
      <sz val="11"/>
      <color rgb="FFFFFFFF"/>
      <name val="Arial"/>
      <family val="2"/>
    </font>
    <font>
      <sz val="8"/>
      <name val="Arial"/>
      <family val="2"/>
    </font>
    <font>
      <sz val="11"/>
      <name val="Calibri"/>
      <family val="2"/>
      <scheme val="minor"/>
    </font>
    <font>
      <b/>
      <u/>
      <sz val="10"/>
      <name val="Arial"/>
      <family val="2"/>
    </font>
    <font>
      <u/>
      <sz val="10"/>
      <name val="Arial"/>
      <family val="2"/>
    </font>
    <font>
      <sz val="9"/>
      <color theme="1"/>
      <name val="Calibri"/>
      <family val="2"/>
    </font>
    <font>
      <sz val="13.5"/>
      <color rgb="FF000000"/>
      <name val="Calibri"/>
      <family val="2"/>
      <scheme val="minor"/>
    </font>
    <font>
      <sz val="12"/>
      <color theme="1"/>
      <name val="Arial"/>
      <family val="2"/>
    </font>
    <font>
      <b/>
      <sz val="12"/>
      <color theme="0"/>
      <name val="Arial"/>
      <family val="2"/>
    </font>
    <font>
      <sz val="8"/>
      <name val="Calibri"/>
      <family val="2"/>
      <scheme val="minor"/>
    </font>
    <font>
      <u/>
      <sz val="10"/>
      <color theme="1"/>
      <name val="Arial"/>
      <family val="2"/>
    </font>
    <font>
      <b/>
      <sz val="11"/>
      <color theme="0"/>
      <name val="Arial"/>
      <family val="2"/>
    </font>
    <font>
      <b/>
      <sz val="14"/>
      <color theme="0"/>
      <name val="Arial"/>
      <family val="2"/>
    </font>
    <font>
      <b/>
      <sz val="16"/>
      <color theme="0"/>
      <name val="Arial"/>
      <family val="2"/>
    </font>
    <font>
      <b/>
      <sz val="14"/>
      <color theme="1"/>
      <name val="Arial"/>
      <family val="2"/>
    </font>
    <font>
      <sz val="14"/>
      <color theme="1"/>
      <name val="Arial"/>
      <family val="2"/>
    </font>
    <font>
      <b/>
      <sz val="16"/>
      <color theme="1"/>
      <name val="Arial"/>
      <family val="2"/>
    </font>
    <font>
      <sz val="16"/>
      <color theme="1"/>
      <name val="Arial"/>
      <family val="2"/>
    </font>
    <font>
      <sz val="16"/>
      <color theme="0"/>
      <name val="Arial"/>
      <family val="2"/>
    </font>
    <font>
      <b/>
      <sz val="16"/>
      <color rgb="FFFFFFFF"/>
      <name val="Arial"/>
      <family val="2"/>
    </font>
    <font>
      <b/>
      <sz val="14"/>
      <name val="Arial"/>
      <family val="2"/>
    </font>
    <font>
      <b/>
      <sz val="12"/>
      <color rgb="FF000000"/>
      <name val="Arial"/>
      <family val="2"/>
    </font>
    <font>
      <sz val="9"/>
      <name val="Tahoma"/>
      <family val="2"/>
    </font>
    <font>
      <sz val="9"/>
      <color rgb="FF000000"/>
      <name val="Tahoma"/>
      <family val="2"/>
    </font>
    <font>
      <b/>
      <sz val="9"/>
      <name val="Arial"/>
      <family val="2"/>
      <charset val="1"/>
    </font>
    <font>
      <b/>
      <sz val="10"/>
      <color rgb="FF000000"/>
      <name val="Arial"/>
      <family val="2"/>
    </font>
    <font>
      <b/>
      <sz val="9"/>
      <name val="Tahoma"/>
      <family val="2"/>
    </font>
    <font>
      <u/>
      <sz val="10"/>
      <color rgb="FF000000"/>
      <name val="Arial"/>
      <family val="2"/>
    </font>
    <font>
      <b/>
      <i/>
      <sz val="10"/>
      <color rgb="FF000000"/>
      <name val="Arial"/>
      <family val="2"/>
    </font>
  </fonts>
  <fills count="23">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1EDE14"/>
        <bgColor indexed="64"/>
      </patternFill>
    </fill>
    <fill>
      <patternFill patternType="solid">
        <fgColor theme="4" tint="-0.249977111117893"/>
        <bgColor indexed="64"/>
      </patternFill>
    </fill>
    <fill>
      <patternFill patternType="solid">
        <fgColor rgb="FF0070C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79998168889431442"/>
        <bgColor rgb="FF000000"/>
      </patternFill>
    </fill>
    <fill>
      <patternFill patternType="solid">
        <fgColor rgb="FFFFC000"/>
        <bgColor indexed="64"/>
      </patternFill>
    </fill>
    <fill>
      <patternFill patternType="solid">
        <fgColor rgb="FFFFFFFF"/>
        <bgColor rgb="FF000000"/>
      </patternFill>
    </fill>
    <fill>
      <patternFill patternType="solid">
        <fgColor theme="0" tint="-0.34998626667073579"/>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rgb="FF000000"/>
      </patternFill>
    </fill>
    <fill>
      <patternFill patternType="solid">
        <fgColor rgb="FFA6A6A6"/>
        <bgColor indexed="64"/>
      </patternFill>
    </fill>
    <fill>
      <patternFill patternType="solid">
        <fgColor rgb="FFE2EFDA"/>
        <bgColor rgb="FF000000"/>
      </patternFill>
    </fill>
  </fills>
  <borders count="7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ck">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rgb="FF000000"/>
      </left>
      <right style="thin">
        <color rgb="FF000000"/>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style="medium">
        <color indexed="64"/>
      </right>
      <top/>
      <bottom style="thin">
        <color auto="1"/>
      </bottom>
      <diagonal/>
    </border>
    <border>
      <left style="medium">
        <color indexed="64"/>
      </left>
      <right style="thin">
        <color rgb="FF333333"/>
      </right>
      <top style="thin">
        <color indexed="64"/>
      </top>
      <bottom/>
      <diagonal/>
    </border>
    <border>
      <left style="thin">
        <color rgb="FF333333"/>
      </left>
      <right style="thin">
        <color rgb="FF333333"/>
      </right>
      <top style="thin">
        <color indexed="64"/>
      </top>
      <bottom/>
      <diagonal/>
    </border>
    <border>
      <left style="thin">
        <color rgb="FF333333"/>
      </left>
      <right/>
      <top style="thin">
        <color indexed="64"/>
      </top>
      <bottom/>
      <diagonal/>
    </border>
    <border>
      <left/>
      <right style="thin">
        <color indexed="64"/>
      </right>
      <top style="medium">
        <color indexed="64"/>
      </top>
      <bottom style="medium">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rgb="FF000000"/>
      </left>
      <right style="thin">
        <color rgb="FF000000"/>
      </right>
      <top/>
      <bottom/>
      <diagonal/>
    </border>
  </borders>
  <cellStyleXfs count="2">
    <xf numFmtId="0" fontId="0" fillId="0" borderId="0"/>
    <xf numFmtId="0" fontId="18" fillId="0" borderId="0"/>
  </cellStyleXfs>
  <cellXfs count="343">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1" fillId="8" borderId="1" xfId="0" applyFont="1" applyFill="1" applyBorder="1" applyAlignment="1" applyProtection="1">
      <alignment horizontal="center" vertical="center" wrapText="1"/>
      <protection hidden="1"/>
    </xf>
    <xf numFmtId="0" fontId="1" fillId="8" borderId="1" xfId="0" applyFont="1" applyFill="1" applyBorder="1" applyAlignment="1" applyProtection="1">
      <alignment horizontal="center" vertical="center"/>
      <protection hidden="1"/>
    </xf>
    <xf numFmtId="0" fontId="6" fillId="8" borderId="1" xfId="0" applyFont="1" applyFill="1" applyBorder="1" applyAlignment="1" applyProtection="1">
      <alignment horizontal="center" vertical="center"/>
      <protection hidden="1"/>
    </xf>
    <xf numFmtId="0" fontId="1" fillId="8"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wrapText="1"/>
      <protection hidden="1"/>
    </xf>
    <xf numFmtId="0" fontId="0" fillId="5" borderId="13" xfId="0" applyFill="1" applyBorder="1" applyAlignment="1" applyProtection="1">
      <alignment horizontal="center" vertical="center"/>
      <protection hidden="1"/>
    </xf>
    <xf numFmtId="0" fontId="0" fillId="7"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5" fillId="6" borderId="15" xfId="0" applyFont="1" applyFill="1" applyBorder="1" applyAlignment="1" applyProtection="1">
      <alignment horizontal="center" vertical="center"/>
      <protection hidden="1"/>
    </xf>
    <xf numFmtId="0" fontId="5" fillId="6" borderId="15" xfId="0" applyFont="1" applyFill="1" applyBorder="1" applyAlignment="1" applyProtection="1">
      <alignment horizontal="center" vertical="center" wrapText="1"/>
      <protection hidden="1"/>
    </xf>
    <xf numFmtId="0" fontId="0" fillId="8" borderId="1" xfId="0" applyFill="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15" xfId="0" applyFont="1" applyBorder="1" applyAlignment="1" applyProtection="1">
      <alignment horizontal="center" vertical="center" wrapText="1"/>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7"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7" borderId="0" xfId="0" applyFill="1" applyAlignment="1" applyProtection="1">
      <alignment horizontal="center" vertical="center"/>
      <protection hidden="1"/>
    </xf>
    <xf numFmtId="0" fontId="0" fillId="7" borderId="10" xfId="0" applyFill="1" applyBorder="1" applyAlignment="1" applyProtection="1">
      <alignment horizontal="center" vertical="center"/>
      <protection hidden="1"/>
    </xf>
    <xf numFmtId="0" fontId="0" fillId="7"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4" fillId="8" borderId="4" xfId="0" applyFont="1" applyFill="1" applyBorder="1" applyAlignment="1" applyProtection="1">
      <alignment horizontal="center" vertical="center"/>
      <protection hidden="1"/>
    </xf>
    <xf numFmtId="0" fontId="1" fillId="8"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5" fillId="5" borderId="15" xfId="0" applyFont="1" applyFill="1" applyBorder="1" applyAlignment="1" applyProtection="1">
      <alignment horizontal="center" vertical="center"/>
      <protection hidden="1"/>
    </xf>
    <xf numFmtId="0" fontId="5" fillId="5" borderId="15" xfId="0" applyFont="1" applyFill="1" applyBorder="1" applyAlignment="1" applyProtection="1">
      <alignment horizontal="center" vertical="center" wrapText="1"/>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5" fillId="5" borderId="3" xfId="0" applyFont="1" applyFill="1" applyBorder="1" applyAlignment="1" applyProtection="1">
      <alignment horizontal="center" vertical="center"/>
      <protection hidden="1"/>
    </xf>
    <xf numFmtId="0" fontId="5" fillId="5" borderId="3" xfId="0" applyFont="1" applyFill="1" applyBorder="1" applyAlignment="1" applyProtection="1">
      <alignment horizontal="center" vertical="center" wrapText="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8" borderId="17" xfId="0" applyFill="1" applyBorder="1" applyAlignment="1" applyProtection="1">
      <alignment horizontal="center" vertical="center"/>
      <protection hidden="1"/>
    </xf>
    <xf numFmtId="16" fontId="0" fillId="8"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7" fillId="0" borderId="0" xfId="0" applyFont="1" applyAlignment="1">
      <alignment horizontal="center" vertical="center" wrapText="1"/>
    </xf>
    <xf numFmtId="0" fontId="7" fillId="5" borderId="0" xfId="0" applyFont="1" applyFill="1" applyAlignment="1">
      <alignment horizontal="center" vertical="center" wrapText="1"/>
    </xf>
    <xf numFmtId="0" fontId="7" fillId="0" borderId="23" xfId="0" applyFont="1" applyBorder="1"/>
    <xf numFmtId="0" fontId="7" fillId="5" borderId="0" xfId="0" applyFont="1" applyFill="1" applyAlignment="1">
      <alignment wrapText="1"/>
    </xf>
    <xf numFmtId="0" fontId="7" fillId="0" borderId="0" xfId="0" applyFont="1"/>
    <xf numFmtId="0" fontId="7" fillId="5" borderId="0" xfId="0" applyFont="1" applyFill="1" applyAlignment="1">
      <alignment horizontal="center" vertical="center"/>
    </xf>
    <xf numFmtId="0" fontId="7" fillId="0" borderId="0" xfId="0" applyFont="1" applyAlignment="1">
      <alignment horizontal="center" vertical="center"/>
    </xf>
    <xf numFmtId="0" fontId="7" fillId="5" borderId="12" xfId="0" applyFont="1" applyFill="1" applyBorder="1" applyAlignment="1">
      <alignment wrapText="1"/>
    </xf>
    <xf numFmtId="0" fontId="7" fillId="0" borderId="0" xfId="0" applyFont="1" applyAlignment="1">
      <alignment wrapText="1"/>
    </xf>
    <xf numFmtId="0" fontId="7" fillId="5" borderId="0" xfId="0" applyFont="1" applyFill="1"/>
    <xf numFmtId="49" fontId="7" fillId="0" borderId="0" xfId="0" applyNumberFormat="1" applyFont="1" applyAlignment="1">
      <alignment horizontal="center" vertical="center" wrapText="1"/>
    </xf>
    <xf numFmtId="0" fontId="8" fillId="8" borderId="2" xfId="0" applyFont="1" applyFill="1" applyBorder="1" applyAlignment="1">
      <alignment horizontal="center" vertical="center" wrapText="1"/>
    </xf>
    <xf numFmtId="0" fontId="7" fillId="11" borderId="29" xfId="0" applyFont="1" applyFill="1" applyBorder="1" applyAlignment="1">
      <alignment horizontal="center" vertical="center" wrapText="1"/>
    </xf>
    <xf numFmtId="0" fontId="7" fillId="11" borderId="23" xfId="0" applyFont="1" applyFill="1" applyBorder="1" applyAlignment="1">
      <alignment horizontal="center" vertical="center" wrapText="1"/>
    </xf>
    <xf numFmtId="0" fontId="7" fillId="11" borderId="24" xfId="0" applyFont="1" applyFill="1" applyBorder="1" applyAlignment="1">
      <alignment horizontal="center" vertical="center" wrapText="1"/>
    </xf>
    <xf numFmtId="0" fontId="7" fillId="11" borderId="26" xfId="0" applyFont="1" applyFill="1" applyBorder="1" applyAlignment="1">
      <alignment horizontal="center" vertical="center" wrapText="1"/>
    </xf>
    <xf numFmtId="0" fontId="7" fillId="10" borderId="23" xfId="0" applyFont="1" applyFill="1" applyBorder="1" applyAlignment="1" applyProtection="1">
      <alignment horizontal="center" vertical="center" wrapText="1"/>
      <protection locked="0"/>
    </xf>
    <xf numFmtId="0" fontId="7" fillId="10" borderId="23" xfId="0" applyFont="1" applyFill="1" applyBorder="1" applyAlignment="1">
      <alignment horizontal="center" vertical="center" wrapText="1"/>
    </xf>
    <xf numFmtId="0" fontId="13" fillId="10" borderId="23" xfId="0" applyFont="1" applyFill="1" applyBorder="1" applyAlignment="1" applyProtection="1">
      <alignment horizontal="center" vertical="center" wrapText="1"/>
      <protection locked="0"/>
    </xf>
    <xf numFmtId="0" fontId="7" fillId="10" borderId="29" xfId="0" applyFont="1" applyFill="1" applyBorder="1" applyAlignment="1">
      <alignment horizontal="center" vertical="center" wrapText="1"/>
    </xf>
    <xf numFmtId="0" fontId="7" fillId="10" borderId="23" xfId="0" applyFont="1" applyFill="1" applyBorder="1" applyAlignment="1">
      <alignment horizontal="center" vertical="center"/>
    </xf>
    <xf numFmtId="0" fontId="7" fillId="11" borderId="23" xfId="0" applyFont="1" applyFill="1" applyBorder="1" applyAlignment="1">
      <alignment horizontal="center" vertical="center"/>
    </xf>
    <xf numFmtId="0" fontId="15" fillId="10" borderId="23" xfId="0" applyFont="1" applyFill="1" applyBorder="1" applyAlignment="1">
      <alignment horizontal="center" vertical="center" wrapText="1"/>
    </xf>
    <xf numFmtId="0" fontId="0" fillId="5" borderId="0" xfId="0" applyFill="1" applyAlignment="1" applyProtection="1">
      <alignment horizontal="center" vertical="center" wrapText="1"/>
      <protection hidden="1"/>
    </xf>
    <xf numFmtId="0" fontId="8" fillId="8" borderId="0" xfId="0" applyFont="1" applyFill="1" applyAlignment="1">
      <alignment horizontal="center" vertical="center" wrapText="1"/>
    </xf>
    <xf numFmtId="0" fontId="17" fillId="0" borderId="23" xfId="0" applyFont="1" applyBorder="1" applyAlignment="1">
      <alignment horizontal="center" vertical="center" wrapText="1"/>
    </xf>
    <xf numFmtId="0" fontId="0" fillId="5" borderId="23" xfId="0" applyFill="1" applyBorder="1" applyAlignment="1" applyProtection="1">
      <alignment horizontal="center" vertical="center"/>
      <protection hidden="1"/>
    </xf>
    <xf numFmtId="0" fontId="1" fillId="5" borderId="23" xfId="0" applyFont="1" applyFill="1" applyBorder="1" applyAlignment="1" applyProtection="1">
      <alignment horizontal="center" vertical="center"/>
      <protection hidden="1"/>
    </xf>
    <xf numFmtId="0" fontId="0" fillId="5" borderId="26" xfId="0" applyFill="1" applyBorder="1" applyAlignment="1" applyProtection="1">
      <alignment horizontal="center" vertical="center"/>
      <protection hidden="1"/>
    </xf>
    <xf numFmtId="0" fontId="0" fillId="5" borderId="45" xfId="0" applyFill="1" applyBorder="1" applyAlignment="1" applyProtection="1">
      <alignment horizontal="center" vertical="center"/>
      <protection hidden="1"/>
    </xf>
    <xf numFmtId="0" fontId="0" fillId="7" borderId="27" xfId="0" applyFill="1" applyBorder="1" applyAlignment="1" applyProtection="1">
      <alignment horizontal="center" vertical="center"/>
      <protection hidden="1"/>
    </xf>
    <xf numFmtId="0" fontId="0" fillId="7" borderId="47" xfId="0" applyFill="1" applyBorder="1" applyAlignment="1" applyProtection="1">
      <alignment horizontal="center" vertical="center"/>
      <protection hidden="1"/>
    </xf>
    <xf numFmtId="0" fontId="0" fillId="7" borderId="28" xfId="0" applyFill="1" applyBorder="1" applyAlignment="1" applyProtection="1">
      <alignment horizontal="center" vertical="center"/>
      <protection hidden="1"/>
    </xf>
    <xf numFmtId="0" fontId="0" fillId="4" borderId="47" xfId="0" applyFill="1" applyBorder="1" applyAlignment="1" applyProtection="1">
      <alignment horizontal="center" vertical="center"/>
      <protection hidden="1"/>
    </xf>
    <xf numFmtId="0" fontId="0" fillId="4" borderId="23" xfId="0" applyFill="1" applyBorder="1" applyAlignment="1" applyProtection="1">
      <alignment horizontal="center" vertical="center"/>
      <protection hidden="1"/>
    </xf>
    <xf numFmtId="0" fontId="0" fillId="4" borderId="28" xfId="0" applyFill="1" applyBorder="1" applyAlignment="1" applyProtection="1">
      <alignment horizontal="center" vertical="center"/>
      <protection hidden="1"/>
    </xf>
    <xf numFmtId="0" fontId="0" fillId="13" borderId="28" xfId="0" applyFill="1" applyBorder="1" applyAlignment="1" applyProtection="1">
      <alignment horizontal="center" vertical="center"/>
      <protection hidden="1"/>
    </xf>
    <xf numFmtId="0" fontId="0" fillId="13" borderId="23" xfId="0" applyFill="1" applyBorder="1" applyAlignment="1" applyProtection="1">
      <alignment horizontal="center" vertical="center"/>
      <protection hidden="1"/>
    </xf>
    <xf numFmtId="0" fontId="0" fillId="13" borderId="42" xfId="0" applyFill="1" applyBorder="1" applyAlignment="1" applyProtection="1">
      <alignment horizontal="center" vertical="center"/>
      <protection hidden="1"/>
    </xf>
    <xf numFmtId="0" fontId="0" fillId="13" borderId="41" xfId="0" applyFill="1" applyBorder="1" applyAlignment="1" applyProtection="1">
      <alignment horizontal="center" vertical="center"/>
      <protection hidden="1"/>
    </xf>
    <xf numFmtId="0" fontId="0" fillId="2" borderId="25" xfId="0" applyFill="1" applyBorder="1" applyAlignment="1" applyProtection="1">
      <alignment horizontal="center" vertical="center"/>
      <protection hidden="1"/>
    </xf>
    <xf numFmtId="0" fontId="0" fillId="2" borderId="48" xfId="0" applyFill="1" applyBorder="1" applyAlignment="1" applyProtection="1">
      <alignment horizontal="center" vertical="center"/>
      <protection hidden="1"/>
    </xf>
    <xf numFmtId="0" fontId="0" fillId="2" borderId="43" xfId="0" applyFill="1" applyBorder="1" applyAlignment="1" applyProtection="1">
      <alignment horizontal="center" vertical="center"/>
      <protection hidden="1"/>
    </xf>
    <xf numFmtId="0" fontId="19" fillId="9" borderId="1" xfId="0" applyFont="1" applyFill="1" applyBorder="1" applyAlignment="1">
      <alignment horizontal="center" vertical="center" wrapText="1"/>
    </xf>
    <xf numFmtId="0" fontId="16" fillId="0" borderId="49" xfId="0" applyFont="1" applyBorder="1" applyAlignment="1">
      <alignment vertical="center" wrapText="1"/>
    </xf>
    <xf numFmtId="0" fontId="19" fillId="9" borderId="2" xfId="0" applyFont="1" applyFill="1" applyBorder="1" applyAlignment="1">
      <alignment horizontal="center" vertical="center" wrapText="1"/>
    </xf>
    <xf numFmtId="0" fontId="21" fillId="5" borderId="0" xfId="0" applyFont="1" applyFill="1" applyAlignment="1" applyProtection="1">
      <alignment horizontal="center" vertical="center"/>
      <protection hidden="1"/>
    </xf>
    <xf numFmtId="0" fontId="21" fillId="0" borderId="0" xfId="0" applyFont="1"/>
    <xf numFmtId="0" fontId="17" fillId="0" borderId="23" xfId="0" applyFont="1" applyBorder="1" applyAlignment="1" applyProtection="1">
      <alignment horizontal="center" vertical="center" wrapText="1"/>
      <protection locked="0"/>
    </xf>
    <xf numFmtId="0" fontId="10" fillId="10" borderId="23" xfId="0" applyFont="1" applyFill="1" applyBorder="1" applyAlignment="1">
      <alignment horizontal="center" vertical="center" wrapText="1"/>
    </xf>
    <xf numFmtId="0" fontId="23" fillId="12" borderId="23" xfId="0" applyFont="1" applyFill="1" applyBorder="1" applyAlignment="1" applyProtection="1">
      <alignment horizontal="center" vertical="center" wrapText="1"/>
      <protection locked="0"/>
    </xf>
    <xf numFmtId="0" fontId="23" fillId="12" borderId="45" xfId="0" applyFont="1" applyFill="1" applyBorder="1" applyAlignment="1" applyProtection="1">
      <alignment horizontal="center" vertical="center" wrapText="1"/>
      <protection locked="0"/>
    </xf>
    <xf numFmtId="0" fontId="23" fillId="10" borderId="23" xfId="0" applyFont="1" applyFill="1" applyBorder="1" applyAlignment="1" applyProtection="1">
      <alignment horizontal="center" vertical="center" wrapText="1"/>
      <protection locked="0"/>
    </xf>
    <xf numFmtId="0" fontId="23" fillId="10" borderId="45" xfId="0" applyFont="1" applyFill="1" applyBorder="1" applyAlignment="1" applyProtection="1">
      <alignment horizontal="center" vertical="center" wrapText="1"/>
      <protection locked="0"/>
    </xf>
    <xf numFmtId="0" fontId="13" fillId="10" borderId="45" xfId="0" applyFont="1" applyFill="1" applyBorder="1" applyAlignment="1" applyProtection="1">
      <alignment horizontal="center" vertical="center" wrapText="1"/>
      <protection locked="0"/>
    </xf>
    <xf numFmtId="0" fontId="7" fillId="10" borderId="45" xfId="0" applyFont="1" applyFill="1" applyBorder="1" applyAlignment="1" applyProtection="1">
      <alignment horizontal="center" vertical="center" wrapText="1"/>
      <protection locked="0"/>
    </xf>
    <xf numFmtId="0" fontId="20" fillId="0" borderId="0" xfId="0" applyFont="1" applyAlignment="1">
      <alignment vertical="center" wrapText="1"/>
    </xf>
    <xf numFmtId="0" fontId="20" fillId="0" borderId="23" xfId="0" applyFont="1" applyBorder="1" applyAlignment="1">
      <alignment vertical="center" wrapText="1"/>
    </xf>
    <xf numFmtId="0" fontId="20" fillId="0" borderId="3" xfId="0" applyFont="1" applyBorder="1" applyAlignment="1">
      <alignment horizontal="justify" vertical="center" wrapText="1"/>
    </xf>
    <xf numFmtId="49" fontId="7" fillId="10" borderId="23" xfId="0" applyNumberFormat="1" applyFont="1" applyFill="1" applyBorder="1" applyAlignment="1">
      <alignment horizontal="center" vertical="center" wrapText="1"/>
    </xf>
    <xf numFmtId="0" fontId="24" fillId="0" borderId="23" xfId="0" applyFont="1" applyBorder="1" applyAlignment="1">
      <alignment horizontal="center" vertical="center" wrapText="1"/>
    </xf>
    <xf numFmtId="14" fontId="7" fillId="10" borderId="23" xfId="0" applyNumberFormat="1" applyFont="1" applyFill="1" applyBorder="1" applyAlignment="1">
      <alignment horizontal="center" vertical="center" wrapText="1"/>
    </xf>
    <xf numFmtId="0" fontId="25" fillId="0" borderId="0" xfId="0" applyFont="1" applyAlignment="1">
      <alignment vertical="center"/>
    </xf>
    <xf numFmtId="0" fontId="9" fillId="5" borderId="16" xfId="0" applyFont="1" applyFill="1" applyBorder="1" applyAlignment="1">
      <alignment horizontal="center" vertical="center"/>
    </xf>
    <xf numFmtId="0" fontId="14" fillId="10" borderId="23" xfId="0" applyFont="1" applyFill="1" applyBorder="1" applyAlignment="1">
      <alignment horizontal="center" vertical="center" wrapText="1"/>
    </xf>
    <xf numFmtId="49" fontId="15" fillId="10" borderId="29" xfId="0" applyNumberFormat="1" applyFont="1" applyFill="1" applyBorder="1" applyAlignment="1">
      <alignment horizontal="center" vertical="center" wrapText="1"/>
    </xf>
    <xf numFmtId="0" fontId="29" fillId="10" borderId="23" xfId="0" applyFont="1" applyFill="1" applyBorder="1" applyAlignment="1" applyProtection="1">
      <alignment horizontal="center" vertical="center" wrapText="1"/>
      <protection locked="0"/>
    </xf>
    <xf numFmtId="0" fontId="29" fillId="10" borderId="45" xfId="0" applyFont="1" applyFill="1" applyBorder="1" applyAlignment="1" applyProtection="1">
      <alignment horizontal="center" vertical="center" wrapText="1"/>
      <protection locked="0"/>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26" fillId="5" borderId="18" xfId="0" applyFont="1" applyFill="1" applyBorder="1" applyAlignment="1">
      <alignment horizontal="right" wrapText="1"/>
    </xf>
    <xf numFmtId="0" fontId="36" fillId="5" borderId="6" xfId="0" applyFont="1" applyFill="1" applyBorder="1" applyAlignment="1">
      <alignment horizontal="right" wrapText="1"/>
    </xf>
    <xf numFmtId="0" fontId="26" fillId="5" borderId="0" xfId="0" applyFont="1" applyFill="1" applyAlignment="1">
      <alignment horizontal="right"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26" fillId="5" borderId="6" xfId="0" applyFont="1" applyFill="1" applyBorder="1" applyAlignment="1">
      <alignment horizontal="right" wrapText="1"/>
    </xf>
    <xf numFmtId="0" fontId="30" fillId="16" borderId="2" xfId="0" applyFont="1" applyFill="1" applyBorder="1" applyAlignment="1">
      <alignment horizontal="center" vertical="center"/>
    </xf>
    <xf numFmtId="0" fontId="30" fillId="16" borderId="1" xfId="0" applyFont="1" applyFill="1" applyBorder="1" applyAlignment="1">
      <alignment horizontal="center" vertical="center"/>
    </xf>
    <xf numFmtId="0" fontId="34" fillId="5" borderId="6" xfId="0" applyFont="1" applyFill="1" applyBorder="1" applyAlignment="1">
      <alignment horizontal="right" wrapText="1"/>
    </xf>
    <xf numFmtId="0" fontId="32" fillId="16" borderId="39" xfId="0" applyFont="1" applyFill="1" applyBorder="1" applyAlignment="1">
      <alignment horizontal="center" vertical="center" wrapText="1"/>
    </xf>
    <xf numFmtId="0" fontId="32" fillId="16" borderId="30" xfId="0" applyFont="1" applyFill="1" applyBorder="1" applyAlignment="1">
      <alignment horizontal="center" vertical="center" wrapText="1"/>
    </xf>
    <xf numFmtId="0" fontId="37" fillId="16" borderId="30" xfId="0" applyFont="1" applyFill="1" applyBorder="1" applyAlignment="1">
      <alignment horizontal="center" vertical="center" wrapText="1"/>
    </xf>
    <xf numFmtId="0" fontId="32" fillId="16" borderId="40" xfId="0" applyFont="1" applyFill="1" applyBorder="1" applyAlignment="1">
      <alignment horizontal="center" vertical="center" wrapText="1"/>
    </xf>
    <xf numFmtId="0" fontId="6" fillId="5" borderId="0" xfId="0" applyFont="1" applyFill="1" applyAlignment="1">
      <alignment horizontal="center" vertical="center" wrapText="1"/>
    </xf>
    <xf numFmtId="0" fontId="7" fillId="10" borderId="47" xfId="0" applyFont="1" applyFill="1" applyBorder="1" applyAlignment="1" applyProtection="1">
      <alignment horizontal="center" vertical="center" wrapText="1"/>
      <protection locked="0"/>
    </xf>
    <xf numFmtId="0" fontId="7" fillId="11" borderId="48" xfId="0" applyFont="1" applyFill="1" applyBorder="1" applyAlignment="1">
      <alignment horizontal="center" vertical="center" wrapText="1"/>
    </xf>
    <xf numFmtId="0" fontId="7" fillId="10" borderId="54" xfId="0" applyFont="1" applyFill="1" applyBorder="1" applyAlignment="1" applyProtection="1">
      <alignment horizontal="center" vertical="center" wrapText="1"/>
      <protection locked="0"/>
    </xf>
    <xf numFmtId="0" fontId="9" fillId="15" borderId="52" xfId="0" applyFont="1" applyFill="1" applyBorder="1" applyAlignment="1">
      <alignment horizontal="center" vertical="center" wrapText="1"/>
    </xf>
    <xf numFmtId="0" fontId="9" fillId="15" borderId="29" xfId="0" applyFont="1" applyFill="1" applyBorder="1" applyAlignment="1">
      <alignment horizontal="center" vertical="center" wrapText="1"/>
    </xf>
    <xf numFmtId="49" fontId="9" fillId="15" borderId="29" xfId="0" applyNumberFormat="1" applyFont="1" applyFill="1" applyBorder="1" applyAlignment="1">
      <alignment horizontal="center" vertical="center" wrapText="1"/>
    </xf>
    <xf numFmtId="0" fontId="9" fillId="5" borderId="29" xfId="0" applyFont="1" applyFill="1" applyBorder="1" applyAlignment="1">
      <alignment horizontal="center" vertical="center" wrapText="1"/>
    </xf>
    <xf numFmtId="49" fontId="9" fillId="5" borderId="53" xfId="0" applyNumberFormat="1" applyFont="1" applyFill="1" applyBorder="1" applyAlignment="1">
      <alignment horizontal="center" vertical="center" wrapText="1"/>
    </xf>
    <xf numFmtId="0" fontId="7" fillId="5" borderId="4" xfId="0" applyFont="1" applyFill="1" applyBorder="1" applyAlignment="1">
      <alignment wrapText="1"/>
    </xf>
    <xf numFmtId="0" fontId="9" fillId="5" borderId="0" xfId="0" applyFont="1" applyFill="1" applyAlignment="1">
      <alignment vertical="center"/>
    </xf>
    <xf numFmtId="0" fontId="9" fillId="11" borderId="42" xfId="0" applyFont="1" applyFill="1" applyBorder="1" applyAlignment="1">
      <alignment horizontal="center" vertical="center"/>
    </xf>
    <xf numFmtId="0" fontId="9" fillId="19" borderId="6" xfId="0" applyFont="1" applyFill="1" applyBorder="1" applyAlignment="1">
      <alignment horizontal="center" vertical="center" wrapText="1"/>
    </xf>
    <xf numFmtId="0" fontId="9" fillId="19" borderId="1" xfId="0" applyFont="1" applyFill="1" applyBorder="1" applyAlignment="1">
      <alignment horizontal="center" vertical="center" wrapText="1"/>
    </xf>
    <xf numFmtId="0" fontId="31" fillId="16" borderId="58" xfId="0" applyFont="1" applyFill="1" applyBorder="1" applyAlignment="1">
      <alignment horizontal="center" vertical="center"/>
    </xf>
    <xf numFmtId="0" fontId="31" fillId="16" borderId="59" xfId="0" applyFont="1" applyFill="1" applyBorder="1" applyAlignment="1">
      <alignment horizontal="center" vertical="center"/>
    </xf>
    <xf numFmtId="0" fontId="7" fillId="18" borderId="23" xfId="0" applyFont="1" applyFill="1" applyBorder="1" applyAlignment="1">
      <alignment horizontal="center" vertical="center"/>
    </xf>
    <xf numFmtId="0" fontId="17" fillId="0" borderId="0" xfId="0" applyFont="1" applyAlignment="1">
      <alignment wrapText="1"/>
    </xf>
    <xf numFmtId="0" fontId="40" fillId="21" borderId="66" xfId="0" applyFont="1" applyFill="1" applyBorder="1" applyAlignment="1" applyProtection="1">
      <alignment horizontal="center" vertical="center" wrapText="1"/>
      <protection locked="0"/>
    </xf>
    <xf numFmtId="0" fontId="40" fillId="21" borderId="67" xfId="0" applyFont="1" applyFill="1" applyBorder="1" applyAlignment="1" applyProtection="1">
      <alignment horizontal="center" vertical="center" wrapText="1"/>
      <protection locked="0"/>
    </xf>
    <xf numFmtId="0" fontId="40" fillId="21" borderId="68" xfId="0" applyFont="1" applyFill="1" applyBorder="1" applyAlignment="1" applyProtection="1">
      <alignment horizontal="center" vertical="center" wrapText="1"/>
      <protection locked="0"/>
    </xf>
    <xf numFmtId="0" fontId="40" fillId="21" borderId="45" xfId="0" applyFont="1" applyFill="1" applyBorder="1" applyAlignment="1" applyProtection="1">
      <alignment horizontal="center" vertical="center" wrapText="1"/>
      <protection locked="0"/>
    </xf>
    <xf numFmtId="0" fontId="40" fillId="21" borderId="45" xfId="0" applyFont="1" applyFill="1" applyBorder="1" applyAlignment="1" applyProtection="1">
      <alignment horizontal="center" vertical="center" textRotation="90" wrapText="1"/>
      <protection locked="0"/>
    </xf>
    <xf numFmtId="0" fontId="40" fillId="21" borderId="55" xfId="0" applyFont="1" applyFill="1" applyBorder="1" applyAlignment="1" applyProtection="1">
      <alignment horizontal="center" vertical="center" wrapText="1"/>
      <protection locked="0"/>
    </xf>
    <xf numFmtId="0" fontId="0" fillId="0" borderId="0" xfId="0" applyAlignment="1">
      <alignment horizontal="center"/>
    </xf>
    <xf numFmtId="0" fontId="17" fillId="0" borderId="47" xfId="0" applyFont="1" applyBorder="1" applyAlignment="1" applyProtection="1">
      <alignment horizontal="center" vertical="center" wrapText="1"/>
      <protection locked="0"/>
    </xf>
    <xf numFmtId="0" fontId="17" fillId="0" borderId="48" xfId="0" applyFont="1" applyBorder="1" applyAlignment="1">
      <alignment horizontal="center" vertical="center" wrapText="1"/>
    </xf>
    <xf numFmtId="0" fontId="17" fillId="5" borderId="23" xfId="0" applyFont="1" applyFill="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17" fillId="0" borderId="42" xfId="0" applyFont="1" applyBorder="1" applyAlignment="1" applyProtection="1">
      <alignment horizontal="center" vertical="center" wrapText="1"/>
      <protection locked="0"/>
    </xf>
    <xf numFmtId="0" fontId="17" fillId="0" borderId="42"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46" xfId="0" applyFont="1" applyBorder="1" applyAlignment="1" applyProtection="1">
      <alignment horizontal="center" vertical="center" wrapText="1"/>
      <protection locked="0"/>
    </xf>
    <xf numFmtId="0" fontId="17" fillId="0" borderId="29" xfId="0" applyFont="1" applyBorder="1" applyAlignment="1">
      <alignment horizontal="center" vertical="center" wrapText="1"/>
    </xf>
    <xf numFmtId="0" fontId="7" fillId="0" borderId="23" xfId="0" applyFont="1" applyBorder="1" applyAlignment="1">
      <alignment horizontal="center" vertical="center"/>
    </xf>
    <xf numFmtId="0" fontId="0" fillId="5" borderId="23" xfId="0" applyFill="1" applyBorder="1" applyAlignment="1" applyProtection="1">
      <alignment horizontal="center" vertical="center" wrapText="1"/>
      <protection hidden="1"/>
    </xf>
    <xf numFmtId="0" fontId="17" fillId="22" borderId="29" xfId="0" applyFont="1" applyFill="1" applyBorder="1" applyAlignment="1">
      <alignment horizontal="center" vertical="center" wrapText="1"/>
    </xf>
    <xf numFmtId="0" fontId="13" fillId="10" borderId="29"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23" fillId="22" borderId="56" xfId="0" applyFont="1" applyFill="1" applyBorder="1" applyAlignment="1">
      <alignment horizontal="center" vertical="center" wrapText="1"/>
    </xf>
    <xf numFmtId="0" fontId="46" fillId="10" borderId="70" xfId="0" applyFont="1" applyFill="1" applyBorder="1" applyAlignment="1">
      <alignment horizontal="center" vertical="center" wrapText="1"/>
    </xf>
    <xf numFmtId="0" fontId="7" fillId="10" borderId="45" xfId="0" applyFont="1" applyFill="1" applyBorder="1" applyAlignment="1">
      <alignment horizontal="center" vertical="center" wrapText="1"/>
    </xf>
    <xf numFmtId="0" fontId="10" fillId="10" borderId="45" xfId="0" applyFont="1" applyFill="1" applyBorder="1" applyAlignment="1">
      <alignment horizontal="center" vertical="center" wrapText="1"/>
    </xf>
    <xf numFmtId="0" fontId="7" fillId="11" borderId="55" xfId="0" applyFont="1" applyFill="1" applyBorder="1" applyAlignment="1">
      <alignment horizontal="center" vertical="center" wrapText="1"/>
    </xf>
    <xf numFmtId="14" fontId="17" fillId="0" borderId="23" xfId="0" applyNumberFormat="1" applyFont="1" applyBorder="1" applyAlignment="1">
      <alignment horizontal="center" vertical="center" wrapText="1"/>
    </xf>
    <xf numFmtId="0" fontId="46" fillId="10" borderId="26" xfId="0" applyFont="1" applyFill="1" applyBorder="1" applyAlignment="1">
      <alignment horizontal="center" vertical="center" wrapText="1"/>
    </xf>
    <xf numFmtId="0" fontId="46" fillId="22" borderId="23" xfId="0" applyFont="1" applyFill="1" applyBorder="1" applyAlignment="1">
      <alignment horizontal="center" vertical="center" wrapText="1"/>
    </xf>
    <xf numFmtId="0" fontId="23" fillId="22" borderId="23" xfId="0" applyFont="1" applyFill="1" applyBorder="1" applyAlignment="1">
      <alignment horizontal="center" vertical="center" wrapText="1"/>
    </xf>
    <xf numFmtId="0" fontId="46" fillId="10" borderId="23" xfId="0" applyFont="1" applyFill="1" applyBorder="1" applyAlignment="1">
      <alignment horizontal="center" vertical="center" wrapText="1"/>
    </xf>
    <xf numFmtId="0" fontId="7" fillId="11" borderId="45" xfId="0" applyFont="1" applyFill="1" applyBorder="1" applyAlignment="1">
      <alignment horizontal="center" vertical="center" wrapText="1"/>
    </xf>
    <xf numFmtId="0" fontId="7" fillId="10" borderId="71" xfId="0" applyFont="1" applyFill="1" applyBorder="1" applyAlignment="1" applyProtection="1">
      <alignment horizontal="center" vertical="center" wrapText="1"/>
      <protection locked="0"/>
    </xf>
    <xf numFmtId="0" fontId="7" fillId="11" borderId="72" xfId="0" applyFont="1" applyFill="1" applyBorder="1" applyAlignment="1">
      <alignment horizontal="center" vertical="center" wrapText="1"/>
    </xf>
    <xf numFmtId="0" fontId="7" fillId="11" borderId="73" xfId="0" applyFont="1" applyFill="1" applyBorder="1" applyAlignment="1">
      <alignment horizontal="center" vertical="center" wrapText="1"/>
    </xf>
    <xf numFmtId="0" fontId="22" fillId="10" borderId="23" xfId="0" applyFont="1" applyFill="1" applyBorder="1" applyAlignment="1" applyProtection="1">
      <alignment horizontal="center" vertical="center" wrapText="1"/>
      <protection locked="0"/>
    </xf>
    <xf numFmtId="0" fontId="29" fillId="10" borderId="29" xfId="0" applyFont="1" applyFill="1" applyBorder="1" applyAlignment="1">
      <alignment horizontal="center" vertical="center" wrapText="1"/>
    </xf>
    <xf numFmtId="14" fontId="7" fillId="18" borderId="23" xfId="0" applyNumberFormat="1" applyFont="1" applyFill="1" applyBorder="1" applyAlignment="1">
      <alignment horizontal="center" vertical="center"/>
    </xf>
    <xf numFmtId="0" fontId="17" fillId="0" borderId="46" xfId="0" applyFont="1" applyBorder="1" applyAlignment="1">
      <alignment horizontal="center" vertical="center" wrapText="1"/>
    </xf>
    <xf numFmtId="0" fontId="0" fillId="0" borderId="23" xfId="0" applyBorder="1" applyAlignment="1">
      <alignment horizontal="center" vertical="center" wrapText="1"/>
    </xf>
    <xf numFmtId="14" fontId="40" fillId="21" borderId="45" xfId="0" applyNumberFormat="1" applyFont="1" applyFill="1" applyBorder="1" applyAlignment="1" applyProtection="1">
      <alignment horizontal="center" vertical="center" wrapText="1"/>
      <protection locked="0"/>
    </xf>
    <xf numFmtId="14" fontId="17" fillId="0" borderId="42" xfId="0" applyNumberFormat="1" applyFont="1" applyBorder="1" applyAlignment="1">
      <alignment horizontal="center" vertical="center" wrapText="1"/>
    </xf>
    <xf numFmtId="14" fontId="17" fillId="0" borderId="46" xfId="0" applyNumberFormat="1" applyFont="1" applyBorder="1" applyAlignment="1">
      <alignment horizontal="center" vertical="center" wrapText="1"/>
    </xf>
    <xf numFmtId="14" fontId="0" fillId="0" borderId="23" xfId="0" applyNumberFormat="1" applyBorder="1" applyAlignment="1">
      <alignment horizontal="center" vertical="center" wrapText="1"/>
    </xf>
    <xf numFmtId="14" fontId="0" fillId="0" borderId="0" xfId="0" applyNumberFormat="1"/>
    <xf numFmtId="0" fontId="10" fillId="0" borderId="23" xfId="0" applyFont="1" applyBorder="1" applyAlignment="1" applyProtection="1">
      <alignment horizontal="center" vertical="center" wrapText="1"/>
      <protection locked="0"/>
    </xf>
    <xf numFmtId="0" fontId="10" fillId="0" borderId="23" xfId="0" applyFont="1" applyBorder="1" applyAlignment="1">
      <alignment horizontal="center" vertical="center" wrapText="1"/>
    </xf>
    <xf numFmtId="0" fontId="27" fillId="16" borderId="16" xfId="0" applyFont="1" applyFill="1" applyBorder="1" applyAlignment="1">
      <alignment horizontal="center" vertical="center" wrapText="1"/>
    </xf>
    <xf numFmtId="0" fontId="27" fillId="16" borderId="17" xfId="0" applyFont="1" applyFill="1" applyBorder="1" applyAlignment="1">
      <alignment horizontal="center" vertical="center" wrapText="1"/>
    </xf>
    <xf numFmtId="0" fontId="27" fillId="16" borderId="18" xfId="0" applyFont="1" applyFill="1" applyBorder="1" applyAlignment="1">
      <alignment horizontal="center" vertical="center" wrapText="1"/>
    </xf>
    <xf numFmtId="0" fontId="27" fillId="16" borderId="4" xfId="0" applyFont="1" applyFill="1" applyBorder="1" applyAlignment="1">
      <alignment horizontal="center" vertical="center" wrapText="1"/>
    </xf>
    <xf numFmtId="0" fontId="27" fillId="16" borderId="5" xfId="0" applyFont="1" applyFill="1" applyBorder="1" applyAlignment="1">
      <alignment horizontal="center" vertical="center" wrapText="1"/>
    </xf>
    <xf numFmtId="0" fontId="27" fillId="16" borderId="6" xfId="0" applyFont="1" applyFill="1" applyBorder="1" applyAlignment="1">
      <alignment horizontal="center" vertical="center" wrapText="1"/>
    </xf>
    <xf numFmtId="0" fontId="27" fillId="17" borderId="4" xfId="0" applyFont="1" applyFill="1" applyBorder="1" applyAlignment="1">
      <alignment horizontal="center" vertical="center" wrapText="1"/>
    </xf>
    <xf numFmtId="0" fontId="27" fillId="17" borderId="5" xfId="0" applyFont="1" applyFill="1" applyBorder="1" applyAlignment="1">
      <alignment horizontal="center" vertical="center" wrapText="1"/>
    </xf>
    <xf numFmtId="0" fontId="27" fillId="17" borderId="6" xfId="0" applyFont="1" applyFill="1" applyBorder="1" applyAlignment="1">
      <alignment horizontal="center" vertical="center" wrapText="1"/>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35" fillId="5" borderId="4" xfId="0" applyFont="1" applyFill="1" applyBorder="1" applyAlignment="1">
      <alignment horizontal="center" vertical="center" wrapText="1"/>
    </xf>
    <xf numFmtId="0" fontId="35" fillId="5" borderId="5" xfId="0" applyFont="1" applyFill="1" applyBorder="1" applyAlignment="1">
      <alignment horizontal="center" vertical="center" wrapText="1"/>
    </xf>
    <xf numFmtId="0" fontId="36" fillId="5" borderId="5" xfId="0" applyFont="1" applyFill="1" applyBorder="1" applyAlignment="1">
      <alignment horizontal="right" wrapText="1"/>
    </xf>
    <xf numFmtId="0" fontId="36" fillId="5" borderId="6" xfId="0" applyFont="1" applyFill="1" applyBorder="1" applyAlignment="1">
      <alignment horizontal="right" wrapText="1"/>
    </xf>
    <xf numFmtId="0" fontId="6" fillId="5" borderId="17" xfId="0" applyFont="1" applyFill="1" applyBorder="1" applyAlignment="1">
      <alignment horizontal="center" vertical="center" wrapText="1"/>
    </xf>
    <xf numFmtId="0" fontId="31" fillId="15" borderId="33" xfId="0" applyFont="1" applyFill="1" applyBorder="1" applyAlignment="1">
      <alignment horizontal="center" vertical="center"/>
    </xf>
    <xf numFmtId="0" fontId="31" fillId="15" borderId="35" xfId="0" applyFont="1" applyFill="1" applyBorder="1" applyAlignment="1">
      <alignment horizontal="center" vertical="center"/>
    </xf>
    <xf numFmtId="0" fontId="31" fillId="15" borderId="34" xfId="0" applyFont="1" applyFill="1" applyBorder="1" applyAlignment="1">
      <alignment horizontal="center" vertical="center"/>
    </xf>
    <xf numFmtId="0" fontId="26" fillId="11" borderId="36" xfId="0" applyFont="1" applyFill="1" applyBorder="1" applyAlignment="1">
      <alignment horizontal="center" vertical="center" wrapText="1"/>
    </xf>
    <xf numFmtId="0" fontId="26" fillId="11" borderId="18" xfId="0" applyFont="1" applyFill="1" applyBorder="1" applyAlignment="1">
      <alignment horizontal="center" vertical="center" wrapText="1"/>
    </xf>
    <xf numFmtId="0" fontId="26" fillId="11" borderId="50" xfId="0" applyFont="1" applyFill="1" applyBorder="1" applyAlignment="1">
      <alignment horizontal="center" vertical="center" wrapText="1"/>
    </xf>
    <xf numFmtId="0" fontId="26" fillId="11" borderId="51" xfId="0" applyFont="1" applyFill="1" applyBorder="1" applyAlignment="1">
      <alignment horizontal="center" vertical="center" wrapText="1"/>
    </xf>
    <xf numFmtId="0" fontId="26" fillId="11" borderId="16" xfId="0" applyFont="1" applyFill="1" applyBorder="1" applyAlignment="1">
      <alignment horizontal="center" vertical="center" wrapText="1"/>
    </xf>
    <xf numFmtId="0" fontId="26" fillId="11" borderId="17" xfId="0" applyFont="1" applyFill="1" applyBorder="1" applyAlignment="1">
      <alignment horizontal="center" vertical="center" wrapText="1"/>
    </xf>
    <xf numFmtId="0" fontId="26" fillId="11" borderId="31" xfId="0" applyFont="1" applyFill="1" applyBorder="1" applyAlignment="1">
      <alignment horizontal="center" vertical="center" wrapText="1"/>
    </xf>
    <xf numFmtId="0" fontId="26" fillId="11" borderId="10" xfId="0" applyFont="1" applyFill="1" applyBorder="1" applyAlignment="1">
      <alignment horizontal="center" vertical="center" wrapText="1"/>
    </xf>
    <xf numFmtId="0" fontId="26" fillId="11" borderId="11" xfId="0" applyFont="1" applyFill="1" applyBorder="1" applyAlignment="1">
      <alignment horizontal="center" vertical="center" wrapText="1"/>
    </xf>
    <xf numFmtId="0" fontId="26" fillId="11" borderId="32" xfId="0" applyFont="1" applyFill="1" applyBorder="1" applyAlignment="1">
      <alignment horizontal="center" vertical="center" wrapText="1"/>
    </xf>
    <xf numFmtId="0" fontId="7" fillId="18" borderId="26" xfId="0" applyFont="1" applyFill="1" applyBorder="1" applyAlignment="1">
      <alignment horizontal="left" vertical="center"/>
    </xf>
    <xf numFmtId="0" fontId="7" fillId="18" borderId="74" xfId="0" applyFont="1" applyFill="1" applyBorder="1" applyAlignment="1">
      <alignment horizontal="left" vertical="center"/>
    </xf>
    <xf numFmtId="0" fontId="7" fillId="18" borderId="24" xfId="0" applyFont="1" applyFill="1" applyBorder="1" applyAlignment="1">
      <alignment horizontal="left" vertical="center"/>
    </xf>
    <xf numFmtId="0" fontId="7" fillId="18" borderId="26" xfId="0" applyFont="1" applyFill="1" applyBorder="1" applyAlignment="1">
      <alignment horizontal="left" vertical="center" wrapText="1"/>
    </xf>
    <xf numFmtId="0" fontId="31" fillId="15" borderId="16" xfId="0" applyFont="1" applyFill="1" applyBorder="1" applyAlignment="1">
      <alignment horizontal="center" vertical="center"/>
    </xf>
    <xf numFmtId="0" fontId="31" fillId="15" borderId="17" xfId="0" applyFont="1" applyFill="1" applyBorder="1" applyAlignment="1">
      <alignment horizontal="center" vertical="center"/>
    </xf>
    <xf numFmtId="0" fontId="31" fillId="15" borderId="18" xfId="0" applyFont="1" applyFill="1" applyBorder="1" applyAlignment="1">
      <alignment horizontal="center" vertical="center"/>
    </xf>
    <xf numFmtId="0" fontId="31" fillId="16" borderId="57" xfId="0" applyFont="1" applyFill="1" applyBorder="1" applyAlignment="1">
      <alignment horizontal="center" vertical="center"/>
    </xf>
    <xf numFmtId="0" fontId="31" fillId="16" borderId="58" xfId="0" applyFont="1" applyFill="1" applyBorder="1" applyAlignment="1">
      <alignment horizontal="center" vertical="center"/>
    </xf>
    <xf numFmtId="0" fontId="31" fillId="15" borderId="4" xfId="0" applyFont="1" applyFill="1" applyBorder="1" applyAlignment="1">
      <alignment horizontal="center" vertical="center"/>
    </xf>
    <xf numFmtId="0" fontId="31" fillId="15" borderId="5" xfId="0" applyFont="1" applyFill="1" applyBorder="1" applyAlignment="1">
      <alignment horizontal="center" vertical="center"/>
    </xf>
    <xf numFmtId="0" fontId="31" fillId="15" borderId="6" xfId="0" applyFont="1" applyFill="1" applyBorder="1" applyAlignment="1">
      <alignment horizontal="center" vertical="center"/>
    </xf>
    <xf numFmtId="0" fontId="26" fillId="11" borderId="0" xfId="0" applyFont="1" applyFill="1" applyAlignment="1">
      <alignment horizontal="center" vertical="center" wrapText="1"/>
    </xf>
    <xf numFmtId="0" fontId="26" fillId="11" borderId="37" xfId="0" applyFont="1" applyFill="1" applyBorder="1" applyAlignment="1">
      <alignment horizontal="left" vertical="center" wrapText="1" readingOrder="1"/>
    </xf>
    <xf numFmtId="0" fontId="26" fillId="11" borderId="44" xfId="0" applyFont="1" applyFill="1" applyBorder="1" applyAlignment="1">
      <alignment horizontal="left" vertical="center" wrapText="1" readingOrder="1"/>
    </xf>
    <xf numFmtId="0" fontId="26" fillId="11" borderId="38" xfId="0" applyFont="1" applyFill="1" applyBorder="1" applyAlignment="1">
      <alignment horizontal="left" vertical="center" wrapText="1" readingOrder="1"/>
    </xf>
    <xf numFmtId="0" fontId="32" fillId="16" borderId="16" xfId="0" applyFont="1" applyFill="1" applyBorder="1" applyAlignment="1">
      <alignment horizontal="center" vertical="center" wrapText="1"/>
    </xf>
    <xf numFmtId="0" fontId="32" fillId="16" borderId="17" xfId="0" applyFont="1" applyFill="1" applyBorder="1" applyAlignment="1">
      <alignment horizontal="center" vertical="center" wrapText="1"/>
    </xf>
    <xf numFmtId="0" fontId="32" fillId="16" borderId="18" xfId="0" applyFont="1" applyFill="1" applyBorder="1" applyAlignment="1">
      <alignment horizontal="center" vertical="center" wrapText="1"/>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xf numFmtId="0" fontId="32" fillId="16" borderId="4" xfId="0" applyFont="1" applyFill="1" applyBorder="1" applyAlignment="1">
      <alignment horizontal="center" vertical="center" wrapText="1"/>
    </xf>
    <xf numFmtId="0" fontId="32" fillId="16" borderId="5" xfId="0" applyFont="1" applyFill="1" applyBorder="1" applyAlignment="1">
      <alignment horizontal="center" vertical="center" wrapText="1"/>
    </xf>
    <xf numFmtId="0" fontId="32" fillId="16" borderId="6" xfId="0" applyFont="1" applyFill="1" applyBorder="1" applyAlignment="1">
      <alignment horizontal="center" vertical="center" wrapText="1"/>
    </xf>
    <xf numFmtId="0" fontId="40" fillId="21" borderId="63" xfId="0" applyFont="1" applyFill="1" applyBorder="1" applyAlignment="1" applyProtection="1">
      <alignment horizontal="center" vertical="center" wrapText="1"/>
      <protection locked="0"/>
    </xf>
    <xf numFmtId="0" fontId="40" fillId="21" borderId="61" xfId="0" applyFont="1" applyFill="1" applyBorder="1" applyAlignment="1" applyProtection="1">
      <alignment horizontal="center" vertical="center" wrapText="1"/>
      <protection locked="0"/>
    </xf>
    <xf numFmtId="0" fontId="40" fillId="21" borderId="62" xfId="0" applyFont="1" applyFill="1" applyBorder="1" applyAlignment="1" applyProtection="1">
      <alignment horizontal="center" vertical="center" wrapText="1"/>
      <protection locked="0"/>
    </xf>
    <xf numFmtId="0" fontId="40" fillId="21" borderId="65" xfId="0" applyFont="1" applyFill="1" applyBorder="1" applyAlignment="1" applyProtection="1">
      <alignment horizontal="center" vertical="center" wrapText="1"/>
      <protection locked="0"/>
    </xf>
    <xf numFmtId="0" fontId="17" fillId="0" borderId="16" xfId="0" applyFont="1" applyBorder="1" applyAlignment="1">
      <alignment horizontal="center" wrapText="1"/>
    </xf>
    <xf numFmtId="0" fontId="17" fillId="0" borderId="17" xfId="0" applyFont="1" applyBorder="1" applyAlignment="1">
      <alignment horizontal="center" wrapText="1"/>
    </xf>
    <xf numFmtId="0" fontId="17" fillId="0" borderId="12" xfId="0" applyFont="1" applyBorder="1" applyAlignment="1">
      <alignment horizontal="center" wrapText="1"/>
    </xf>
    <xf numFmtId="0" fontId="17" fillId="0" borderId="0" xfId="0" applyFont="1" applyAlignment="1">
      <alignment horizontal="center" wrapText="1"/>
    </xf>
    <xf numFmtId="0" fontId="17" fillId="0" borderId="10" xfId="0" applyFont="1" applyBorder="1" applyAlignment="1">
      <alignment horizontal="center" wrapText="1"/>
    </xf>
    <xf numFmtId="0" fontId="17" fillId="0" borderId="11" xfId="0" applyFont="1" applyBorder="1" applyAlignment="1">
      <alignment horizontal="center" wrapText="1"/>
    </xf>
    <xf numFmtId="0" fontId="35" fillId="20" borderId="17" xfId="0" applyFont="1" applyFill="1" applyBorder="1" applyAlignment="1">
      <alignment horizontal="center" vertical="center" wrapText="1"/>
    </xf>
    <xf numFmtId="0" fontId="38" fillId="20" borderId="17" xfId="0" applyFont="1" applyFill="1" applyBorder="1" applyAlignment="1">
      <alignment horizontal="center" vertical="center" wrapText="1"/>
    </xf>
    <xf numFmtId="0" fontId="38" fillId="20" borderId="0" xfId="0" applyFont="1" applyFill="1" applyAlignment="1">
      <alignment horizontal="center" vertical="center" wrapText="1"/>
    </xf>
    <xf numFmtId="0" fontId="38" fillId="20" borderId="11" xfId="0" applyFont="1" applyFill="1" applyBorder="1" applyAlignment="1">
      <alignment horizontal="center" vertical="center" wrapText="1"/>
    </xf>
    <xf numFmtId="0" fontId="39" fillId="14" borderId="17" xfId="0" applyFont="1" applyFill="1" applyBorder="1" applyAlignment="1">
      <alignment horizontal="right" wrapText="1"/>
    </xf>
    <xf numFmtId="0" fontId="39" fillId="14" borderId="18" xfId="0" applyFont="1" applyFill="1" applyBorder="1" applyAlignment="1">
      <alignment horizontal="right" wrapText="1"/>
    </xf>
    <xf numFmtId="0" fontId="39" fillId="14" borderId="0" xfId="0" applyFont="1" applyFill="1" applyAlignment="1">
      <alignment horizontal="right" wrapText="1"/>
    </xf>
    <xf numFmtId="0" fontId="39" fillId="14" borderId="13" xfId="0" applyFont="1" applyFill="1" applyBorder="1" applyAlignment="1">
      <alignment horizontal="right" wrapText="1"/>
    </xf>
    <xf numFmtId="0" fontId="39" fillId="14" borderId="11" xfId="0" applyFont="1" applyFill="1" applyBorder="1" applyAlignment="1">
      <alignment horizontal="right" wrapText="1"/>
    </xf>
    <xf numFmtId="0" fontId="39" fillId="14" borderId="14" xfId="0" applyFont="1" applyFill="1" applyBorder="1" applyAlignment="1">
      <alignment horizontal="right" wrapText="1"/>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40" fillId="21" borderId="60" xfId="0" applyFont="1" applyFill="1" applyBorder="1" applyAlignment="1" applyProtection="1">
      <alignment horizontal="center" vertical="center" wrapText="1"/>
      <protection locked="0"/>
    </xf>
    <xf numFmtId="0" fontId="40" fillId="21" borderId="46" xfId="0" applyFont="1" applyFill="1" applyBorder="1" applyAlignment="1" applyProtection="1">
      <alignment horizontal="center" vertical="center" wrapText="1"/>
      <protection locked="0"/>
    </xf>
    <xf numFmtId="0" fontId="40" fillId="21" borderId="29" xfId="0" applyFont="1" applyFill="1" applyBorder="1" applyAlignment="1" applyProtection="1">
      <alignment horizontal="center" vertical="center" wrapText="1"/>
      <protection locked="0"/>
    </xf>
    <xf numFmtId="0" fontId="40" fillId="21" borderId="0" xfId="0" applyFont="1" applyFill="1" applyAlignment="1" applyProtection="1">
      <alignment horizontal="center" vertical="center" wrapText="1"/>
      <protection locked="0"/>
    </xf>
    <xf numFmtId="0" fontId="40" fillId="21" borderId="64" xfId="0" applyFont="1" applyFill="1" applyBorder="1" applyAlignment="1" applyProtection="1">
      <alignment horizontal="center" vertical="center" wrapText="1"/>
      <protection locked="0"/>
    </xf>
    <xf numFmtId="0" fontId="32" fillId="16" borderId="4" xfId="0" applyFont="1" applyFill="1" applyBorder="1" applyAlignment="1">
      <alignment horizontal="center" vertical="center"/>
    </xf>
    <xf numFmtId="0" fontId="32" fillId="16" borderId="5" xfId="0" applyFont="1" applyFill="1" applyBorder="1" applyAlignment="1">
      <alignment horizontal="center" vertical="center"/>
    </xf>
    <xf numFmtId="0" fontId="32" fillId="16" borderId="6" xfId="0" applyFont="1" applyFill="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33" fillId="5" borderId="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8" fillId="16" borderId="29" xfId="0" applyFont="1" applyFill="1" applyBorder="1" applyAlignment="1">
      <alignment horizontal="center" vertical="center" wrapText="1"/>
    </xf>
    <xf numFmtId="0" fontId="8" fillId="16" borderId="42" xfId="0" applyFont="1" applyFill="1" applyBorder="1" applyAlignment="1">
      <alignment horizontal="center" vertical="center" wrapText="1"/>
    </xf>
    <xf numFmtId="0" fontId="8" fillId="16" borderId="53" xfId="0" applyFont="1" applyFill="1" applyBorder="1" applyAlignment="1">
      <alignment horizontal="center" vertical="center" wrapText="1"/>
    </xf>
    <xf numFmtId="0" fontId="8" fillId="16" borderId="43" xfId="0" applyFont="1" applyFill="1" applyBorder="1" applyAlignment="1">
      <alignment horizontal="center" vertical="center" wrapText="1"/>
    </xf>
    <xf numFmtId="0" fontId="8" fillId="16" borderId="52" xfId="0" applyFont="1" applyFill="1" applyBorder="1" applyAlignment="1">
      <alignment horizontal="center" vertical="center"/>
    </xf>
    <xf numFmtId="0" fontId="8" fillId="16" borderId="41" xfId="0" applyFont="1" applyFill="1" applyBorder="1" applyAlignment="1">
      <alignment horizontal="center" vertical="center"/>
    </xf>
    <xf numFmtId="0" fontId="8" fillId="16" borderId="29" xfId="0" applyFont="1" applyFill="1" applyBorder="1" applyAlignment="1">
      <alignment horizontal="center" vertical="center"/>
    </xf>
    <xf numFmtId="0" fontId="30" fillId="16" borderId="4" xfId="0" applyFont="1" applyFill="1" applyBorder="1" applyAlignment="1">
      <alignment horizontal="center" vertical="center"/>
    </xf>
    <xf numFmtId="0" fontId="30" fillId="16" borderId="5" xfId="0" applyFont="1" applyFill="1" applyBorder="1" applyAlignment="1">
      <alignment horizontal="center" vertical="center"/>
    </xf>
    <xf numFmtId="0" fontId="30" fillId="16" borderId="6" xfId="0" applyFont="1" applyFill="1" applyBorder="1" applyAlignment="1">
      <alignment horizontal="center" vertical="center"/>
    </xf>
    <xf numFmtId="0" fontId="8" fillId="16" borderId="10" xfId="0" applyFont="1" applyFill="1" applyBorder="1" applyAlignment="1">
      <alignment horizontal="center" vertical="center" wrapText="1"/>
    </xf>
    <xf numFmtId="0" fontId="8" fillId="16" borderId="11" xfId="0" applyFont="1" applyFill="1" applyBorder="1" applyAlignment="1">
      <alignment horizontal="center" vertical="center" wrapText="1"/>
    </xf>
    <xf numFmtId="0" fontId="8" fillId="16" borderId="14"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8" fillId="16" borderId="4" xfId="0" applyFont="1" applyFill="1" applyBorder="1" applyAlignment="1">
      <alignment horizontal="center" vertical="center" wrapText="1"/>
    </xf>
    <xf numFmtId="0" fontId="8" fillId="16" borderId="5" xfId="0" applyFont="1" applyFill="1" applyBorder="1" applyAlignment="1">
      <alignment horizontal="center" vertical="center" wrapText="1"/>
    </xf>
    <xf numFmtId="0" fontId="8" fillId="16" borderId="6"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1" fillId="5" borderId="23" xfId="0" applyFont="1" applyFill="1" applyBorder="1" applyAlignment="1" applyProtection="1">
      <alignment horizontal="center" vertical="center"/>
      <protection hidden="1"/>
    </xf>
    <xf numFmtId="0" fontId="8" fillId="8" borderId="17" xfId="0" applyFont="1" applyFill="1" applyBorder="1" applyAlignment="1">
      <alignment horizontal="center" vertical="center" wrapText="1"/>
    </xf>
    <xf numFmtId="0" fontId="8" fillId="8" borderId="0" xfId="0" applyFont="1" applyFill="1" applyAlignment="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hidden="1"/>
    </xf>
    <xf numFmtId="0" fontId="5" fillId="5" borderId="6" xfId="0" applyFont="1" applyFill="1" applyBorder="1" applyAlignment="1" applyProtection="1">
      <alignment horizontal="center" vertical="center"/>
      <protection hidden="1"/>
    </xf>
    <xf numFmtId="0" fontId="0" fillId="0" borderId="23" xfId="0" applyFill="1" applyBorder="1" applyAlignment="1">
      <alignment horizontal="center" vertical="center" wrapText="1"/>
    </xf>
    <xf numFmtId="0" fontId="23" fillId="10" borderId="26" xfId="0" applyFont="1" applyFill="1" applyBorder="1" applyAlignment="1">
      <alignment horizontal="center" vertical="center" wrapText="1"/>
    </xf>
    <xf numFmtId="0" fontId="23" fillId="10" borderId="75" xfId="0" applyFont="1" applyFill="1" applyBorder="1" applyAlignment="1" applyProtection="1">
      <alignment horizontal="center" vertical="center" wrapText="1"/>
      <protection locked="0"/>
    </xf>
  </cellXfs>
  <cellStyles count="2">
    <cellStyle name="Normal" xfId="0" builtinId="0"/>
    <cellStyle name="Normal 2 3" xfId="1" xr:uid="{00000000-0005-0000-0000-000001000000}"/>
  </cellStyles>
  <dxfs count="45">
    <dxf>
      <fill>
        <patternFill>
          <bgColor rgb="FF00B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ont>
        <b/>
        <i val="0"/>
        <color auto="1"/>
      </font>
      <fill>
        <patternFill>
          <bgColor rgb="FFC00000"/>
        </patternFill>
      </fill>
    </dxf>
    <dxf>
      <font>
        <b/>
        <i val="0"/>
      </font>
      <fill>
        <patternFill>
          <bgColor rgb="FF00B050"/>
        </patternFill>
      </fill>
    </dxf>
    <dxf>
      <font>
        <b/>
        <i val="0"/>
      </font>
      <fill>
        <patternFill>
          <bgColor rgb="FFFFC00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1EDE14"/>
      <color rgb="FF26FF00"/>
      <color rgb="FF78B54F"/>
      <color rgb="FFA0CB83"/>
      <color rgb="FFE63E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857251</xdr:colOff>
      <xdr:row>0</xdr:row>
      <xdr:rowOff>95250</xdr:rowOff>
    </xdr:from>
    <xdr:to>
      <xdr:col>0</xdr:col>
      <xdr:colOff>2071687</xdr:colOff>
      <xdr:row>0</xdr:row>
      <xdr:rowOff>1404937</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1" y="95250"/>
          <a:ext cx="1214436" cy="13096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269875</xdr:colOff>
      <xdr:row>0</xdr:row>
      <xdr:rowOff>0</xdr:rowOff>
    </xdr:from>
    <xdr:to>
      <xdr:col>2</xdr:col>
      <xdr:colOff>98362</xdr:colOff>
      <xdr:row>3</xdr:row>
      <xdr:rowOff>123644</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9875" y="0"/>
          <a:ext cx="1455833" cy="17411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4761</xdr:colOff>
      <xdr:row>0</xdr:row>
      <xdr:rowOff>1</xdr:rowOff>
    </xdr:from>
    <xdr:to>
      <xdr:col>1</xdr:col>
      <xdr:colOff>731837</xdr:colOff>
      <xdr:row>3</xdr:row>
      <xdr:rowOff>98425</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1" y="1"/>
          <a:ext cx="1489076" cy="15258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121444</xdr:colOff>
      <xdr:row>0</xdr:row>
      <xdr:rowOff>28575</xdr:rowOff>
    </xdr:from>
    <xdr:to>
      <xdr:col>1</xdr:col>
      <xdr:colOff>807085</xdr:colOff>
      <xdr:row>0</xdr:row>
      <xdr:rowOff>1358265</xdr:rowOff>
    </xdr:to>
    <xdr:pic>
      <xdr:nvPicPr>
        <xdr:cNvPr id="3"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4" y="28575"/>
          <a:ext cx="1342866" cy="13296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571500</xdr:colOff>
      <xdr:row>0</xdr:row>
      <xdr:rowOff>95250</xdr:rowOff>
    </xdr:from>
    <xdr:to>
      <xdr:col>1</xdr:col>
      <xdr:colOff>1289277</xdr:colOff>
      <xdr:row>0</xdr:row>
      <xdr:rowOff>1695450</xdr:rowOff>
    </xdr:to>
    <xdr:pic>
      <xdr:nvPicPr>
        <xdr:cNvPr id="6" name="Imagen 5">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95250"/>
          <a:ext cx="1417865" cy="1600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114301</xdr:colOff>
      <xdr:row>0</xdr:row>
      <xdr:rowOff>47625</xdr:rowOff>
    </xdr:from>
    <xdr:to>
      <xdr:col>0</xdr:col>
      <xdr:colOff>1143001</xdr:colOff>
      <xdr:row>0</xdr:row>
      <xdr:rowOff>1076325</xdr:rowOff>
    </xdr:to>
    <xdr:pic>
      <xdr:nvPicPr>
        <xdr:cNvPr id="3" name="Imagen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47625"/>
          <a:ext cx="1028700" cy="1028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299885</xdr:colOff>
      <xdr:row>0</xdr:row>
      <xdr:rowOff>25977</xdr:rowOff>
    </xdr:from>
    <xdr:to>
      <xdr:col>0</xdr:col>
      <xdr:colOff>1151659</xdr:colOff>
      <xdr:row>0</xdr:row>
      <xdr:rowOff>1094516</xdr:rowOff>
    </xdr:to>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885" y="25977"/>
          <a:ext cx="851774" cy="10685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30E5DABA\Plantilla%20Activos%20de%20Informaci&#243;n%20-%20DIRTIC.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Users/lourdes.acuna/OneDrive/OneDrive%20-%20Secretar&#237;a%20Distrital%20de%20Seguridad,%20Convivencia%20y%20Justicia/LOURDES_ACU&#209;A/SCJ/SEGURIDAD%20DE%20LA%20INFORMACI&#211;N/ACTIVOS/ACTIVOS_XA_ACEPTACION/PENDIENTES/17.%20Activos%20de%20Informaci&#243;n_CDVAM_08102019.XLSX" TargetMode="External"/><Relationship Id="rId2" Type="http://schemas.microsoft.com/office/2019/04/relationships/externalLinkLongPath" Target="/Users/lourdes.acuna/OneDrive/OneDrive%20-%20Secretar&#237;a%20Distrital%20de%20Seguridad,%20Convivencia%20y%20Justicia/LOURDES_ACU&#209;A/SCJ/SEGURIDAD%20DE%20LA%20INFORMACI&#211;N/ACTIVOS/ACTIVOS_XA_ACEPTACION/PENDIENTES/17.%20Activos%20de%20Informaci&#243;n_CDVAM_08102019.XLSX?AD6DD433" TargetMode="External"/><Relationship Id="rId1" Type="http://schemas.openxmlformats.org/officeDocument/2006/relationships/externalLinkPath" Target="file:///\\AD6DD433\17.%20Activos%20de%20Informaci&#243;n_CDVAM_0810201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Informes/2024/Tercer%20Cuatrimestre/Matriz%20de%20Riesgos/F-GD-1081_V%20(1).xlsx" TargetMode="External"/><Relationship Id="rId1" Type="http://schemas.openxmlformats.org/officeDocument/2006/relationships/externalLinkPath" Target="/sites/DireccionTIC/Documentos%20compartidos/GobiernoTI/MIPG/Riesgos/Seguridad%20Informaci&#243;n/Informes/2024/Tercer%20Cuatrimestre/Matriz%20de%20Riesgos/F-GD-1081_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Hoja4"/>
      <sheetName val="ACTIVOS"/>
      <sheetName val="SEGURIDAD INFO"/>
      <sheetName val="DATOS PERSONALES"/>
      <sheetName val="INDICE"/>
      <sheetName val="RESUMEN"/>
      <sheetName val="Valores"/>
      <sheetName val="Hoja1"/>
    </sheetNames>
    <sheetDataSet>
      <sheetData sheetId="0"/>
      <sheetData sheetId="1"/>
      <sheetData sheetId="2" refreshError="1"/>
      <sheetData sheetId="3"/>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Activos"/>
      <sheetName val="TRD_CARCEL"/>
      <sheetName val="Hoja2"/>
      <sheetName val="Proceso"/>
      <sheetName val="Listas"/>
      <sheetName val="Índice de inforación CyR"/>
    </sheetNames>
    <sheetDataSet>
      <sheetData sheetId="0" refreshError="1"/>
      <sheetData sheetId="1" refreshError="1"/>
      <sheetData sheetId="2"/>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istas"/>
    </sheetNames>
    <sheetDataSet>
      <sheetData sheetId="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4" dT="2019-03-07T21:45:58.17" personId="{00000000-0000-0000-0000-000000000000}"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customProperty" Target="../customProperty2.bin"/><Relationship Id="rId7" Type="http://schemas.openxmlformats.org/officeDocument/2006/relationships/vmlDrawing" Target="../drawings/vmlDrawing3.v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customProperty" Target="../customProperty3.bin"/><Relationship Id="rId9"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7.vml"/></Relationships>
</file>

<file path=xl/worksheets/_rels/sheet5.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customProperty" Target="../customProperty5.bin"/><Relationship Id="rId7" Type="http://schemas.openxmlformats.org/officeDocument/2006/relationships/vmlDrawing" Target="../drawings/vmlDrawing9.vml"/><Relationship Id="rId2" Type="http://schemas.openxmlformats.org/officeDocument/2006/relationships/customProperty" Target="../customProperty4.bin"/><Relationship Id="rId1" Type="http://schemas.openxmlformats.org/officeDocument/2006/relationships/printerSettings" Target="../printerSettings/printerSettings5.bin"/><Relationship Id="rId6" Type="http://schemas.openxmlformats.org/officeDocument/2006/relationships/vmlDrawing" Target="../drawings/vmlDrawing8.vml"/><Relationship Id="rId5" Type="http://schemas.openxmlformats.org/officeDocument/2006/relationships/drawing" Target="../drawings/drawing5.xml"/><Relationship Id="rId4" Type="http://schemas.openxmlformats.org/officeDocument/2006/relationships/customProperty" Target="../customProperty6.bin"/></Relationships>
</file>

<file path=xl/worksheets/_rels/sheet6.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customProperty" Target="../customProperty8.bin"/><Relationship Id="rId7" Type="http://schemas.openxmlformats.org/officeDocument/2006/relationships/vmlDrawing" Target="../drawings/vmlDrawing11.vml"/><Relationship Id="rId2" Type="http://schemas.openxmlformats.org/officeDocument/2006/relationships/customProperty" Target="../customProperty7.bin"/><Relationship Id="rId1" Type="http://schemas.openxmlformats.org/officeDocument/2006/relationships/printerSettings" Target="../printerSettings/printerSettings6.bin"/><Relationship Id="rId6" Type="http://schemas.openxmlformats.org/officeDocument/2006/relationships/vmlDrawing" Target="../drawings/vmlDrawing10.vml"/><Relationship Id="rId5" Type="http://schemas.openxmlformats.org/officeDocument/2006/relationships/drawing" Target="../drawings/drawing6.xml"/><Relationship Id="rId4" Type="http://schemas.openxmlformats.org/officeDocument/2006/relationships/customProperty" Target="../customProperty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6.xml"/><Relationship Id="rId4" Type="http://schemas.openxmlformats.org/officeDocument/2006/relationships/vmlDrawing" Target="../drawings/vmlDrawing13.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tint="4.9989318521683403E-2"/>
  </sheetPr>
  <dimension ref="A1:E14"/>
  <sheetViews>
    <sheetView view="pageBreakPreview" topLeftCell="A6" zoomScale="80" zoomScaleNormal="80" zoomScaleSheetLayoutView="80" workbookViewId="0">
      <selection activeCell="E14" sqref="E14"/>
    </sheetView>
  </sheetViews>
  <sheetFormatPr baseColWidth="10" defaultColWidth="11.42578125" defaultRowHeight="12.75" x14ac:dyDescent="0.25"/>
  <cols>
    <col min="1" max="1" width="51" style="80" customWidth="1"/>
    <col min="2" max="2" width="57.28515625" style="80" customWidth="1"/>
    <col min="3" max="3" width="57.42578125" style="80" customWidth="1"/>
    <col min="4" max="4" width="21.7109375" style="80" bestFit="1" customWidth="1"/>
    <col min="5" max="5" width="29.42578125" style="80" customWidth="1"/>
    <col min="6" max="16384" width="11.42578125" style="80"/>
  </cols>
  <sheetData>
    <row r="1" spans="1:5" ht="117" customHeight="1" thickBot="1" x14ac:dyDescent="0.25">
      <c r="A1" s="137"/>
      <c r="B1" s="238" t="s">
        <v>0</v>
      </c>
      <c r="C1" s="238"/>
      <c r="D1" s="238"/>
      <c r="E1" s="144" t="s">
        <v>1</v>
      </c>
    </row>
    <row r="2" spans="1:5" ht="19.5" thickTop="1" thickBot="1" x14ac:dyDescent="0.3">
      <c r="A2" s="239" t="s">
        <v>2</v>
      </c>
      <c r="B2" s="240"/>
      <c r="C2" s="239" t="s">
        <v>3</v>
      </c>
      <c r="D2" s="241"/>
      <c r="E2" s="241"/>
    </row>
    <row r="3" spans="1:5" ht="32.25" customHeight="1" x14ac:dyDescent="0.25">
      <c r="A3" s="242" t="s">
        <v>4</v>
      </c>
      <c r="B3" s="243"/>
      <c r="C3" s="246" t="s">
        <v>5</v>
      </c>
      <c r="D3" s="247"/>
      <c r="E3" s="248"/>
    </row>
    <row r="4" spans="1:5" ht="39" customHeight="1" thickBot="1" x14ac:dyDescent="0.3">
      <c r="A4" s="244"/>
      <c r="B4" s="245"/>
      <c r="C4" s="249"/>
      <c r="D4" s="250"/>
      <c r="E4" s="251"/>
    </row>
    <row r="5" spans="1:5" ht="30.75" customHeight="1" thickTop="1" thickBot="1" x14ac:dyDescent="0.3">
      <c r="A5" s="239" t="s">
        <v>6</v>
      </c>
      <c r="B5" s="241"/>
      <c r="C5" s="241"/>
      <c r="D5" s="241"/>
      <c r="E5" s="241"/>
    </row>
    <row r="6" spans="1:5" ht="275.25" customHeight="1" thickBot="1" x14ac:dyDescent="0.3">
      <c r="A6" s="265" t="s">
        <v>7</v>
      </c>
      <c r="B6" s="266"/>
      <c r="C6" s="266"/>
      <c r="D6" s="266"/>
      <c r="E6" s="267"/>
    </row>
    <row r="7" spans="1:5" ht="30" customHeight="1" thickTop="1" thickBot="1" x14ac:dyDescent="0.3">
      <c r="A7" s="261" t="s">
        <v>8</v>
      </c>
      <c r="B7" s="262"/>
      <c r="C7" s="262"/>
      <c r="D7" s="262"/>
      <c r="E7" s="263"/>
    </row>
    <row r="8" spans="1:5" ht="47.25" customHeight="1" thickBot="1" x14ac:dyDescent="0.3">
      <c r="A8" s="264" t="s">
        <v>9</v>
      </c>
      <c r="B8" s="264"/>
      <c r="C8" s="264"/>
      <c r="D8" s="264"/>
      <c r="E8" s="264"/>
    </row>
    <row r="9" spans="1:5" ht="34.5" customHeight="1" thickBot="1" x14ac:dyDescent="0.3">
      <c r="A9" s="256" t="s">
        <v>10</v>
      </c>
      <c r="B9" s="257"/>
      <c r="C9" s="257"/>
      <c r="D9" s="257"/>
      <c r="E9" s="258"/>
    </row>
    <row r="10" spans="1:5" ht="18" x14ac:dyDescent="0.25">
      <c r="A10" s="259" t="s">
        <v>11</v>
      </c>
      <c r="B10" s="260"/>
      <c r="C10" s="260"/>
      <c r="D10" s="171" t="s">
        <v>12</v>
      </c>
      <c r="E10" s="172" t="s">
        <v>13</v>
      </c>
    </row>
    <row r="11" spans="1:5" ht="33" customHeight="1" x14ac:dyDescent="0.25">
      <c r="A11" s="252" t="s">
        <v>14</v>
      </c>
      <c r="B11" s="253"/>
      <c r="C11" s="254"/>
      <c r="D11" s="212">
        <v>45777</v>
      </c>
      <c r="E11" s="173" t="s">
        <v>15</v>
      </c>
    </row>
    <row r="12" spans="1:5" ht="33" customHeight="1" x14ac:dyDescent="0.25">
      <c r="A12" s="252" t="s">
        <v>14</v>
      </c>
      <c r="B12" s="253"/>
      <c r="C12" s="254"/>
      <c r="D12" s="212">
        <v>45899</v>
      </c>
      <c r="E12" s="173" t="s">
        <v>15</v>
      </c>
    </row>
    <row r="13" spans="1:5" ht="65.25" customHeight="1" x14ac:dyDescent="0.25">
      <c r="A13" s="255" t="s">
        <v>16</v>
      </c>
      <c r="B13" s="253"/>
      <c r="C13" s="254"/>
      <c r="D13" s="212">
        <v>46022</v>
      </c>
      <c r="E13" s="173" t="s">
        <v>17</v>
      </c>
    </row>
    <row r="14" spans="1:5" ht="93.75" customHeight="1" x14ac:dyDescent="0.25">
      <c r="A14" s="255" t="s">
        <v>2073</v>
      </c>
      <c r="B14" s="253"/>
      <c r="C14" s="254"/>
      <c r="D14" s="212">
        <v>46157</v>
      </c>
      <c r="E14" s="173" t="s">
        <v>17</v>
      </c>
    </row>
  </sheetData>
  <mergeCells count="15">
    <mergeCell ref="A14:C14"/>
    <mergeCell ref="A11:C11"/>
    <mergeCell ref="A12:C12"/>
    <mergeCell ref="A13:C13"/>
    <mergeCell ref="A5:E5"/>
    <mergeCell ref="A9:E9"/>
    <mergeCell ref="A10:C10"/>
    <mergeCell ref="A7:E7"/>
    <mergeCell ref="A8:E8"/>
    <mergeCell ref="A6:E6"/>
    <mergeCell ref="B1:D1"/>
    <mergeCell ref="A2:B2"/>
    <mergeCell ref="C2:E2"/>
    <mergeCell ref="A3:B4"/>
    <mergeCell ref="C3:E4"/>
  </mergeCells>
  <conditionalFormatting sqref="E1">
    <cfRule type="containsText" dxfId="44" priority="2" operator="containsText" text="ZONA RIESGO BAJA">
      <formula>NOT(ISERROR(SEARCH("ZONA RIESGO BAJA",E1)))</formula>
    </cfRule>
    <cfRule type="containsText" dxfId="43" priority="3" operator="containsText" text="ZONA RIESGO MODERADO">
      <formula>NOT(ISERROR(SEARCH("ZONA RIESGO MODERADO",E1)))</formula>
    </cfRule>
    <cfRule type="containsText" dxfId="42" priority="4" operator="containsText" text="ZONA RIESGO ALTO">
      <formula>NOT(ISERROR(SEARCH("ZONA RIESGO ALTO",E1)))</formula>
    </cfRule>
    <cfRule type="containsText" dxfId="41" priority="5" operator="containsText" text="ZONA RIESGO EXTREMO">
      <formula>NOT(ISERROR(SEARCH("ZONA RIESGO EXTREMO",E1)))</formula>
    </cfRule>
  </conditionalFormatting>
  <conditionalFormatting sqref="L5:L7">
    <cfRule type="containsText" dxfId="40" priority="1" operator="containsText" text="BAJO">
      <formula>NOT(ISERROR(SEARCH("BAJO",L5)))</formula>
    </cfRule>
  </conditionalFormatting>
  <pageMargins left="0.70866141732283472" right="0.70866141732283472" top="0.74803149606299213" bottom="0.74803149606299213" header="0.31496062992125984" footer="0.31496062992125984"/>
  <pageSetup scale="41" orientation="portrait" horizontalDpi="4294967292"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tabColor theme="1" tint="4.9989318521683403E-2"/>
    <pageSetUpPr fitToPage="1"/>
  </sheetPr>
  <dimension ref="A1:O55"/>
  <sheetViews>
    <sheetView view="pageBreakPreview" zoomScale="70" zoomScaleNormal="70" zoomScaleSheetLayoutView="70" workbookViewId="0">
      <pane xSplit="1" ySplit="4" topLeftCell="C5" activePane="bottomRight" state="frozen"/>
      <selection pane="topRight" activeCell="B1" sqref="B1"/>
      <selection pane="bottomLeft" activeCell="A8" sqref="A8"/>
      <selection pane="bottomRight" activeCell="H52" sqref="H52"/>
    </sheetView>
  </sheetViews>
  <sheetFormatPr baseColWidth="10" defaultColWidth="11.42578125" defaultRowHeight="63.75" customHeight="1" x14ac:dyDescent="0.25"/>
  <cols>
    <col min="1" max="1" width="12" style="75" customWidth="1"/>
    <col min="2" max="2" width="12.5703125" style="75" customWidth="1"/>
    <col min="3" max="3" width="27.42578125" style="75" customWidth="1"/>
    <col min="4" max="4" width="27.7109375" style="75" customWidth="1"/>
    <col min="5" max="5" width="19.42578125" style="75" customWidth="1"/>
    <col min="6" max="6" width="42.140625" style="75" customWidth="1"/>
    <col min="7" max="7" width="20.42578125" style="75" customWidth="1"/>
    <col min="8" max="8" width="77.28515625" style="75" customWidth="1"/>
    <col min="9" max="9" width="28.5703125" style="75" customWidth="1"/>
    <col min="10" max="12" width="33" style="75" customWidth="1"/>
    <col min="13" max="13" width="34.7109375" style="75" bestFit="1" customWidth="1"/>
    <col min="14" max="14" width="19.140625" style="75" customWidth="1"/>
    <col min="15" max="15" width="58.42578125" style="75" customWidth="1"/>
    <col min="16" max="16384" width="11.42578125" style="75"/>
  </cols>
  <sheetData>
    <row r="1" spans="1:15" s="80" customFormat="1" ht="63.75" customHeight="1" thickBot="1" x14ac:dyDescent="0.35">
      <c r="A1" s="271"/>
      <c r="B1" s="272"/>
      <c r="C1" s="272"/>
      <c r="D1" s="272"/>
      <c r="E1" s="235" t="s">
        <v>0</v>
      </c>
      <c r="F1" s="235"/>
      <c r="G1" s="235"/>
      <c r="H1" s="235"/>
      <c r="I1" s="235"/>
      <c r="J1" s="235"/>
      <c r="K1" s="235"/>
      <c r="L1" s="235"/>
      <c r="M1" s="235"/>
      <c r="N1" s="235"/>
      <c r="O1" s="145" t="s">
        <v>1</v>
      </c>
    </row>
    <row r="2" spans="1:15" ht="24.75" customHeight="1" thickBot="1" x14ac:dyDescent="0.3">
      <c r="A2" s="273" t="s">
        <v>18</v>
      </c>
      <c r="B2" s="274"/>
      <c r="C2" s="274"/>
      <c r="D2" s="274"/>
      <c r="E2" s="274"/>
      <c r="F2" s="274"/>
      <c r="G2" s="274"/>
      <c r="H2" s="274"/>
      <c r="I2" s="274"/>
      <c r="J2" s="274"/>
      <c r="K2" s="274"/>
      <c r="L2" s="274"/>
      <c r="M2" s="274"/>
      <c r="N2" s="274"/>
      <c r="O2" s="275"/>
    </row>
    <row r="3" spans="1:15" ht="37.5" customHeight="1" thickBot="1" x14ac:dyDescent="0.3">
      <c r="A3" s="268" t="s">
        <v>19</v>
      </c>
      <c r="B3" s="269"/>
      <c r="C3" s="269"/>
      <c r="D3" s="269"/>
      <c r="E3" s="269"/>
      <c r="F3" s="269"/>
      <c r="G3" s="269"/>
      <c r="H3" s="269"/>
      <c r="I3" s="269"/>
      <c r="J3" s="269"/>
      <c r="K3" s="269"/>
      <c r="L3" s="269"/>
      <c r="M3" s="269"/>
      <c r="N3" s="269"/>
      <c r="O3" s="270"/>
    </row>
    <row r="4" spans="1:15" ht="63.75" customHeight="1" thickBot="1" x14ac:dyDescent="0.3">
      <c r="A4" s="153" t="s">
        <v>20</v>
      </c>
      <c r="B4" s="195" t="s">
        <v>21</v>
      </c>
      <c r="C4" s="154" t="s">
        <v>22</v>
      </c>
      <c r="D4" s="154" t="s">
        <v>23</v>
      </c>
      <c r="E4" s="154" t="s">
        <v>24</v>
      </c>
      <c r="F4" s="154" t="s">
        <v>25</v>
      </c>
      <c r="G4" s="154" t="s">
        <v>26</v>
      </c>
      <c r="H4" s="154" t="s">
        <v>27</v>
      </c>
      <c r="I4" s="154" t="s">
        <v>28</v>
      </c>
      <c r="J4" s="154" t="s">
        <v>29</v>
      </c>
      <c r="K4" s="154" t="s">
        <v>30</v>
      </c>
      <c r="L4" s="154" t="s">
        <v>31</v>
      </c>
      <c r="M4" s="155" t="s">
        <v>32</v>
      </c>
      <c r="N4" s="154" t="s">
        <v>33</v>
      </c>
      <c r="O4" s="156" t="s">
        <v>34</v>
      </c>
    </row>
    <row r="5" spans="1:15" s="74" customFormat="1" ht="101.25" customHeight="1" x14ac:dyDescent="0.25">
      <c r="A5" s="86">
        <f>'TRATAMIENTO DE RIESGO'!A6</f>
        <v>1</v>
      </c>
      <c r="B5" s="86">
        <f>'TRATAMIENTO DE RIESGO'!C6</f>
        <v>1</v>
      </c>
      <c r="C5" s="86" t="str">
        <f>'RIESGO INHERENTE'!E5</f>
        <v>Pérdida de la Integridad</v>
      </c>
      <c r="D5" s="86" t="str">
        <f>'RIESGO INHERENTE'!B5</f>
        <v>Acceso y Fortalecimiento a la Justicia.</v>
      </c>
      <c r="E5" s="86" t="str">
        <f>'RIESGO INHERENTE'!M5</f>
        <v>MODERADO</v>
      </c>
      <c r="F5" s="86" t="str">
        <f>'TRATAMIENTO DE RIESGO'!E6</f>
        <v>Asignación errada de los derechos de acceso.</v>
      </c>
      <c r="G5" s="86" t="str">
        <f>'TRATAMIENTO DE RIESGO'!D6</f>
        <v>Reducir el riesgo</v>
      </c>
      <c r="H5" s="86" t="str">
        <f>'TRATAMIENTO DE RIESGO'!G6</f>
        <v>El Líder Funcional de la herramienta SIDIJUS, verifica de forma cuatrimestral la asignación de permisos de usuario y roles de la plataforma con el fin de validar que solo las personas autorizadas se encuentre con usuario activo de acuerdo a las responsabilidades asignadas por la dirección, como evidencia envía correo electrónico y/o documento oficial con el listado de usuarios activos al Director (a) de Acceso a la Justicia con el tipo de acceso y permisos a la información, en caso que los usuarios no tengan autorización se retiraran permisos de acceso y se informara de las acciones al Jefe de la Dirección.</v>
      </c>
      <c r="I5" s="86" t="str">
        <f>'TRATAMIENTO DE RIESGO'!I6</f>
        <v>Manual</v>
      </c>
      <c r="J5" s="211" t="s">
        <v>35</v>
      </c>
      <c r="K5" s="211" t="str">
        <f>'TRATAMIENTO DE RIESGO RESIDUAL'!E6</f>
        <v>El Líder Funcional de la herramienta SIDIJUS</v>
      </c>
      <c r="L5" s="211" t="s">
        <v>36</v>
      </c>
      <c r="M5" s="86">
        <f>'TRATAMIENTO DE RIESGO'!Q6</f>
        <v>100</v>
      </c>
      <c r="N5" s="86" t="str">
        <f>'VALORACIÓN CON CONTROLES'!H6</f>
        <v>BAJO</v>
      </c>
      <c r="O5" s="139" t="str">
        <f>'TRATAMIENTO DE RIESGO'!P6</f>
        <v>N/A</v>
      </c>
    </row>
    <row r="6" spans="1:15" s="74" customFormat="1" ht="95.25" customHeight="1" x14ac:dyDescent="0.25">
      <c r="A6" s="86">
        <f>'TRATAMIENTO DE RIESGO'!A7</f>
        <v>2</v>
      </c>
      <c r="B6" s="86">
        <f>'TRATAMIENTO DE RIESGO'!C7</f>
        <v>1</v>
      </c>
      <c r="C6" s="86" t="str">
        <f>'RIESGO INHERENTE'!E6</f>
        <v>Pérdida de la Confidencialidad</v>
      </c>
      <c r="D6" s="86" t="str">
        <f>'RIESGO INHERENTE'!B6</f>
        <v>Acceso y Fortalecimiento a la Justicia.</v>
      </c>
      <c r="E6" s="86" t="str">
        <f>'RIESGO INHERENTE'!M6</f>
        <v>MODERADO</v>
      </c>
      <c r="F6" s="86" t="str">
        <f>'TRATAMIENTO DE RIESGO'!E7</f>
        <v>Asignación errada de los derechos de acceso.</v>
      </c>
      <c r="G6" s="86" t="str">
        <f>'TRATAMIENTO DE RIESGO'!D7</f>
        <v>Reducir el riesgo</v>
      </c>
      <c r="H6" s="86" t="str">
        <f>'TRATAMIENTO DE RIESGO'!G7</f>
        <v>El profesional y/o los profesionales de la dirección de acceso designados para esta actividad cuatrimestralmente solicita la verificación de los permisos de derecho de acceso a los diferentes formularios, de acuerdo con los roles y responsabilidades asignados para tal fin, como soporte de la revisión enviará este profesional comunicación oficial y/o correo electrónico a los responsables del área solicitando esta información, en caso que los usuarios no tengan autorización se retiraran permisos de acceso y se informara de las acciones al Jefe de área.</v>
      </c>
      <c r="I6" s="86" t="str">
        <f>'TRATAMIENTO DE RIESGO'!I7</f>
        <v>Manual</v>
      </c>
      <c r="J6" s="211" t="s">
        <v>37</v>
      </c>
      <c r="K6" s="211" t="str">
        <f>'TRATAMIENTO DE RIESGO RESIDUAL'!E7</f>
        <v>El profesional y/o los profesionales de la dirección de acceso designados</v>
      </c>
      <c r="L6" s="211" t="s">
        <v>36</v>
      </c>
      <c r="M6" s="86">
        <f>'TRATAMIENTO DE RIESGO'!Q7</f>
        <v>100</v>
      </c>
      <c r="N6" s="86" t="str">
        <f>'VALORACIÓN CON CONTROLES'!H7</f>
        <v>BAJO</v>
      </c>
      <c r="O6" s="139" t="str">
        <f>'TRATAMIENTO DE RIESGO'!P7</f>
        <v>N/A</v>
      </c>
    </row>
    <row r="7" spans="1:15" s="74" customFormat="1" ht="103.5" customHeight="1" x14ac:dyDescent="0.25">
      <c r="A7" s="86">
        <f>'TRATAMIENTO DE RIESGO'!A8</f>
        <v>3</v>
      </c>
      <c r="B7" s="86">
        <f>'TRATAMIENTO DE RIESGO'!C8</f>
        <v>1</v>
      </c>
      <c r="C7" s="86" t="str">
        <f>'RIESGO INHERENTE'!E7</f>
        <v>Pérdida de la Integridad</v>
      </c>
      <c r="D7" s="86" t="str">
        <f>'RIESGO INHERENTE'!B7</f>
        <v>Acceso y Fortalecimiento a la Justicia.</v>
      </c>
      <c r="E7" s="86" t="str">
        <f>'RIESGO INHERENTE'!M7</f>
        <v>BAJA</v>
      </c>
      <c r="F7" s="86" t="str">
        <f>'TRATAMIENTO DE RIESGO'!E8</f>
        <v>Ausencia de copias de respaldo.</v>
      </c>
      <c r="G7" s="86" t="str">
        <f>'TRATAMIENTO DE RIESGO'!D8</f>
        <v>Reducir el riesgo</v>
      </c>
      <c r="H7" s="86" t="str">
        <f>'TRATAMIENTO DE RIESGO'!G8</f>
        <v>El profesional responsable del reporte de riesgos y controles de Seguridad de la Información debe validar mensualmente la ejecución del plan de copias de respaldo de las bases de datos de la Dirección de Responsabilidad Penal Adolescente (DRPA), asegurando que se cumplan los pasos y plazos establecidos para garantizar la integridad de la información, como evidencia se presenta al director el comunicado oficial y/o correo electrónico sobre la ejecución del plan de copias de respaldo de las bases de datos. En caso de no realizar las actividades establecidas en el plan, se debe informar al director a través de correo electrónico sobre los motivos y las acciones para cumplir con el mismo.</v>
      </c>
      <c r="I7" s="86" t="str">
        <f>'TRATAMIENTO DE RIESGO'!I8</f>
        <v>Manual</v>
      </c>
      <c r="J7" s="211" t="s">
        <v>37</v>
      </c>
      <c r="K7" s="211" t="str">
        <f>'TRATAMIENTO DE RIESGO RESIDUAL'!E8</f>
        <v>El profesional responsable del reporte de riesgos y controles de Seguridad de la Información</v>
      </c>
      <c r="L7" s="211" t="s">
        <v>38</v>
      </c>
      <c r="M7" s="86">
        <f>'TRATAMIENTO DE RIESGO'!Q8</f>
        <v>100</v>
      </c>
      <c r="N7" s="86" t="str">
        <f>'VALORACIÓN CON CONTROLES'!H8</f>
        <v>BAJO</v>
      </c>
      <c r="O7" s="139" t="str">
        <f>'TRATAMIENTO DE RIESGO'!P8</f>
        <v>N/A</v>
      </c>
    </row>
    <row r="8" spans="1:15" s="74" customFormat="1" ht="119.25" customHeight="1" x14ac:dyDescent="0.25">
      <c r="A8" s="86">
        <f>'TRATAMIENTO DE RIESGO'!A9</f>
        <v>4</v>
      </c>
      <c r="B8" s="86">
        <f>'TRATAMIENTO DE RIESGO'!C9</f>
        <v>1</v>
      </c>
      <c r="C8" s="86" t="str">
        <f>'RIESGO INHERENTE'!E8</f>
        <v>Pérdida de la Integridad
Perdida de la Confidencialidad</v>
      </c>
      <c r="D8" s="86" t="str">
        <f>'RIESGO INHERENTE'!B8</f>
        <v>Acceso y Fortalecimiento a la Justicia.</v>
      </c>
      <c r="E8" s="86" t="str">
        <f>'RIESGO INHERENTE'!M8</f>
        <v>MODERADO</v>
      </c>
      <c r="F8" s="86" t="str">
        <f>'TRATAMIENTO DE RIESGO'!E9</f>
        <v>Asignación errada de los derechos de acceso.</v>
      </c>
      <c r="G8" s="86" t="str">
        <f>'TRATAMIENTO DE RIESGO'!D9</f>
        <v>Reducir el riesgo</v>
      </c>
      <c r="H8" s="86" t="str">
        <f>'TRATAMIENTO DE RIESGO'!G9</f>
        <v>El profesional asignado por la Subsecretaria de Acceso a la Justicia verifica de forma mensual los permisos de acceso de los usuarios a la base de datos del programa Casa libertad de acuerdo con los roles y responsabilidades. En caso de identificar usuarios sin la debida autorización se debe solicitar la aprobación formal de acceso o proceder con la revocación de los permisos correspondientes, como evidencia del control, se remite al jefe del área correo electrónico con el reporte de los permisos a la base de datos del programa Casa Libertad.</v>
      </c>
      <c r="I8" s="86" t="str">
        <f>'TRATAMIENTO DE RIESGO'!I9</f>
        <v>Manual</v>
      </c>
      <c r="J8" s="211" t="s">
        <v>39</v>
      </c>
      <c r="K8" s="211" t="str">
        <f>'TRATAMIENTO DE RIESGO RESIDUAL'!E9</f>
        <v>El profesional asignado por la Subsecretaria de Acceso a la Justicia</v>
      </c>
      <c r="L8" s="211" t="s">
        <v>38</v>
      </c>
      <c r="M8" s="86">
        <f>'TRATAMIENTO DE RIESGO'!Q9</f>
        <v>100</v>
      </c>
      <c r="N8" s="86" t="str">
        <f>'VALORACIÓN CON CONTROLES'!H9</f>
        <v>BAJO</v>
      </c>
      <c r="O8" s="139" t="str">
        <f>'TRATAMIENTO DE RIESGO'!P9</f>
        <v>N/A</v>
      </c>
    </row>
    <row r="9" spans="1:15" s="74" customFormat="1" ht="119.25" customHeight="1" x14ac:dyDescent="0.25">
      <c r="A9" s="86">
        <f>'TRATAMIENTO DE RIESGO'!A10</f>
        <v>4</v>
      </c>
      <c r="B9" s="86">
        <f>'TRATAMIENTO DE RIESGO'!C10</f>
        <v>2</v>
      </c>
      <c r="C9" s="86" t="str">
        <f>'RIESGO INHERENTE'!E8</f>
        <v>Pérdida de la Integridad
Perdida de la Confidencialidad</v>
      </c>
      <c r="D9" s="86" t="str">
        <f>'RIESGO INHERENTE'!B8</f>
        <v>Acceso y Fortalecimiento a la Justicia.</v>
      </c>
      <c r="E9" s="86" t="str">
        <f>'RIESGO INHERENTE'!M8</f>
        <v>MODERADO</v>
      </c>
      <c r="F9" s="86" t="str">
        <f>'TRATAMIENTO DE RIESGO'!E10</f>
        <v>Ausencia de copias de respaldo.</v>
      </c>
      <c r="G9" s="86" t="str">
        <f>'TRATAMIENTO DE RIESGO'!D10</f>
        <v>Reducir el riesgo</v>
      </c>
      <c r="H9" s="86" t="str">
        <f>'TRATAMIENTO DE RIESGO'!G10</f>
        <v>El profesional asignado por la Subsecretaria de Acceso a la Justicia valida de forma mensual la ejecución de la copia de seguridad de la base de datos del programa Casa Libertad en el repositorio designado. En caso de no realiza las actividades de respaldo, se debe informar al jefe del área los motivos del incumplimiento y las acciones implementadas para la ejecución oportuna de la copia de seguridad. Como evidencia del control se remite al jefe del área correo electrónico que documente la ejecución de la copia de seguridad de la base de datos del programa Casa Libertad.</v>
      </c>
      <c r="I9" s="86" t="str">
        <f>'TRATAMIENTO DE RIESGO'!I10</f>
        <v>Manual</v>
      </c>
      <c r="J9" s="211" t="s">
        <v>39</v>
      </c>
      <c r="K9" s="211" t="str">
        <f>'TRATAMIENTO DE RIESGO RESIDUAL'!E9</f>
        <v>El profesional asignado por la Subsecretaria de Acceso a la Justicia</v>
      </c>
      <c r="L9" s="211" t="s">
        <v>38</v>
      </c>
      <c r="M9" s="86">
        <f>'TRATAMIENTO DE RIESGO'!Q10</f>
        <v>100</v>
      </c>
      <c r="N9" s="86" t="str">
        <f>'VALORACIÓN CON CONTROLES'!H9</f>
        <v>BAJO</v>
      </c>
      <c r="O9" s="139" t="str">
        <f>'TRATAMIENTO DE RIESGO'!P10</f>
        <v>N/A</v>
      </c>
    </row>
    <row r="10" spans="1:15" s="74" customFormat="1" ht="119.25" customHeight="1" x14ac:dyDescent="0.25">
      <c r="A10" s="86">
        <f>'TRATAMIENTO DE RIESGO'!A11</f>
        <v>5</v>
      </c>
      <c r="B10" s="86">
        <f>'TRATAMIENTO DE RIESGO'!C11</f>
        <v>1</v>
      </c>
      <c r="C10" s="86" t="str">
        <f>'RIESGO INHERENTE'!E9</f>
        <v>Pérdida de la Integridad</v>
      </c>
      <c r="D10" s="86" t="str">
        <f>'RIESGO INHERENTE'!B9</f>
        <v>Administración de Bienes Muebles e Inmuebles para el Fortalecimiento de las Capacidades Operativas.</v>
      </c>
      <c r="E10" s="86" t="str">
        <f>'RIESGO INHERENTE'!M9</f>
        <v>MODERADO</v>
      </c>
      <c r="F10" s="86" t="str">
        <f>'TRATAMIENTO DE RIESGO'!E11</f>
        <v>Asignación errada de los derechos de acceso.</v>
      </c>
      <c r="G10" s="86" t="str">
        <f>'TRATAMIENTO DE RIESGO'!D11</f>
        <v>Reducir el riesgo</v>
      </c>
      <c r="H10" s="86" t="str">
        <f>'TRATAMIENTO DE RIESGO'!G11</f>
        <v>El supervisor de contratos valida de forma mensual, que las fallas en la producción de informes de gestión de la plataforma se reporten a través de la mesa de servicio con el fin que este sea escalado al personal encargado de realizar las actualizaciones y/o mejoras al sistema (SIMBA), como evidencia se entrega el reporte mensual de fallas de producción el cual se solicitara mediante correo electrónico y/o comunicado oficial a la DTSI.  en caso de no entregar el reporte la DTSI, se debe enviar un correo electrónico y/o comunicado oficial por la Dirección de Bienes solicitando el reporte y/o los motivos de la no entrega de esta información.</v>
      </c>
      <c r="I10" s="86" t="str">
        <f>'TRATAMIENTO DE RIESGO'!I11</f>
        <v>Automatico</v>
      </c>
      <c r="J10" s="211" t="s">
        <v>40</v>
      </c>
      <c r="K10" s="211" t="str">
        <f>'TRATAMIENTO DE RIESGO RESIDUAL'!E10</f>
        <v>El supervisor de contratos</v>
      </c>
      <c r="L10" s="211" t="s">
        <v>38</v>
      </c>
      <c r="M10" s="86">
        <f>'TRATAMIENTO DE RIESGO'!Q11</f>
        <v>100</v>
      </c>
      <c r="N10" s="86" t="str">
        <f>'VALORACIÓN CON CONTROLES'!H10</f>
        <v>BAJO</v>
      </c>
      <c r="O10" s="139" t="str">
        <f>'TRATAMIENTO DE RIESGO'!P11</f>
        <v>N/A</v>
      </c>
    </row>
    <row r="11" spans="1:15" s="74" customFormat="1" ht="119.25" customHeight="1" x14ac:dyDescent="0.25">
      <c r="A11" s="86">
        <f>'TRATAMIENTO DE RIESGO'!A12</f>
        <v>5</v>
      </c>
      <c r="B11" s="86">
        <f>'TRATAMIENTO DE RIESGO'!C12</f>
        <v>2</v>
      </c>
      <c r="C11" s="86" t="str">
        <f>'RIESGO INHERENTE'!E9</f>
        <v>Pérdida de la Integridad</v>
      </c>
      <c r="D11" s="86" t="str">
        <f>'RIESGO INHERENTE'!B9</f>
        <v>Administración de Bienes Muebles e Inmuebles para el Fortalecimiento de las Capacidades Operativas.</v>
      </c>
      <c r="E11" s="86" t="str">
        <f>'RIESGO INHERENTE'!M9</f>
        <v>MODERADO</v>
      </c>
      <c r="F11" s="86" t="str">
        <f>'TRATAMIENTO DE RIESGO'!E12</f>
        <v>Ausencia de copias de respaldo.</v>
      </c>
      <c r="G11" s="86" t="str">
        <f>'TRATAMIENTO DE RIESGO'!D12</f>
        <v>Reducir el riesgo</v>
      </c>
      <c r="H11" s="86" t="str">
        <f>'TRATAMIENTO DE RIESGO'!G12</f>
        <v>El administrador de la plataforma SIMBA, realiza solicitud de forma mensual  por correo electrónico y/o comunicado oficial a los talleres sobre el cambio de contraseña para la plataforma de acceso (SIMBA) de acuerdo a las funciones habilitadas para cada taller, En caso de no realizar la solicitud dentro de la vigencia del mes se informara al director de bienes los motivos y las acciones para enviar la notificación, como evidencia se entregara la solicitudes de cambio de contraseña a los talleres.</v>
      </c>
      <c r="I11" s="86" t="str">
        <f>'TRATAMIENTO DE RIESGO'!I12</f>
        <v>Manual</v>
      </c>
      <c r="J11" s="211" t="s">
        <v>41</v>
      </c>
      <c r="K11" s="211" t="s">
        <v>42</v>
      </c>
      <c r="L11" s="211" t="s">
        <v>38</v>
      </c>
      <c r="M11" s="86">
        <f>'TRATAMIENTO DE RIESGO'!Q12</f>
        <v>100</v>
      </c>
      <c r="N11" s="86" t="str">
        <f>'VALORACIÓN CON CONTROLES'!H10</f>
        <v>BAJO</v>
      </c>
      <c r="O11" s="139" t="str">
        <f>'TRATAMIENTO DE RIESGO'!P12</f>
        <v>N/A</v>
      </c>
    </row>
    <row r="12" spans="1:15" s="74" customFormat="1" ht="155.25" customHeight="1" x14ac:dyDescent="0.25">
      <c r="A12" s="86">
        <f>'TRATAMIENTO DE RIESGO'!A13</f>
        <v>5</v>
      </c>
      <c r="B12" s="86">
        <f>'TRATAMIENTO DE RIESGO'!C13</f>
        <v>3</v>
      </c>
      <c r="C12" s="86" t="str">
        <f>'RIESGO INHERENTE'!E9</f>
        <v>Pérdida de la Integridad</v>
      </c>
      <c r="D12" s="86" t="str">
        <f>'RIESGO INHERENTE'!B9</f>
        <v>Administración de Bienes Muebles e Inmuebles para el Fortalecimiento de las Capacidades Operativas.</v>
      </c>
      <c r="E12" s="86" t="str">
        <f>'RIESGO INHERENTE'!M9</f>
        <v>MODERADO</v>
      </c>
      <c r="F12" s="86" t="str">
        <f>'TRATAMIENTO DE RIESGO'!E13</f>
        <v>Falla en la producción de informes de gestión.</v>
      </c>
      <c r="G12" s="86" t="str">
        <f>'TRATAMIENTO DE RIESGO'!D13</f>
        <v>Reducir el riesgo</v>
      </c>
      <c r="H12" s="86" t="str">
        <f>'TRATAMIENTO DE RIESGO'!G13</f>
        <v>El administrador de la plataforma SIMBA, de forma cuatrimestral realiza capacitación y/o sensibilización a funcionarios, contratistas y terceros sobre el correcto uso de la plataforma SIMBA de acuerdo con las funcionalidades y servicios, como soporte de la evidencia se dejará las listas de asistencia y/o soportes documentales de las capacitaciones, para los casos que el personal no asista se reprogramará una nueva sesión de capacitación.</v>
      </c>
      <c r="I12" s="86" t="str">
        <f>'TRATAMIENTO DE RIESGO'!I13</f>
        <v>Manual</v>
      </c>
      <c r="J12" s="211" t="s">
        <v>43</v>
      </c>
      <c r="K12" s="211" t="s">
        <v>42</v>
      </c>
      <c r="L12" s="211" t="s">
        <v>36</v>
      </c>
      <c r="M12" s="86">
        <f>'TRATAMIENTO DE RIESGO'!Q13</f>
        <v>100</v>
      </c>
      <c r="N12" s="86" t="str">
        <f>'VALORACIÓN CON CONTROLES'!H10</f>
        <v>BAJO</v>
      </c>
      <c r="O12" s="139" t="str">
        <f>'TRATAMIENTO DE RIESGO'!P13</f>
        <v>N/A</v>
      </c>
    </row>
    <row r="13" spans="1:15" s="74" customFormat="1" ht="155.25" customHeight="1" x14ac:dyDescent="0.25">
      <c r="A13" s="86">
        <f>'TRATAMIENTO DE RIESGO'!A14</f>
        <v>5</v>
      </c>
      <c r="B13" s="86">
        <f>'TRATAMIENTO DE RIESGO'!C14</f>
        <v>4</v>
      </c>
      <c r="C13" s="86" t="str">
        <f>'RIESGO INHERENTE'!E9</f>
        <v>Pérdida de la Integridad</v>
      </c>
      <c r="D13" s="86" t="str">
        <f>'RIESGO INHERENTE'!B9</f>
        <v>Administración de Bienes Muebles e Inmuebles para el Fortalecimiento de las Capacidades Operativas.</v>
      </c>
      <c r="E13" s="86" t="str">
        <f>'RIESGO INHERENTE'!M9</f>
        <v>MODERADO</v>
      </c>
      <c r="F13" s="86" t="str">
        <f>'TRATAMIENTO DE RIESGO'!E14</f>
        <v>Gestión deficiente de las contraseñas.</v>
      </c>
      <c r="G13" s="86" t="str">
        <f>'TRATAMIENTO DE RIESGO'!D14</f>
        <v>Reducir el riesgo</v>
      </c>
      <c r="H13" s="86" t="str">
        <f>'TRATAMIENTO DE RIESGO'!G14</f>
        <v>El articulador de cada área funcional de la Dirección de Bienes realiza, de manera semestral, la verificación de la disponibilidad del personal asignado para la operación del sistema de información para la Administración de Bienes SIMBA. Como resultado de esta revisión, informa al Director de Bienes, mediante correo electrónico y/o memorando, las necesidades de personal requeridas para asegurar la correcta ejecución y continuidad de las funciones asociadas al sistema. La evidencia del control corresponde a la comunicación formal bien sea mediante correo electrónico y/o memorando enviado al Director de Bienes. En caso de que la operación cuente con el personal completo y no se requieran ajustes, esta condición también será documentada mediante correo electrónico dirigido al Director de Bienes.</v>
      </c>
      <c r="I13" s="86" t="str">
        <f>'TRATAMIENTO DE RIESGO'!I14</f>
        <v>Manual</v>
      </c>
      <c r="J13" s="211" t="s">
        <v>44</v>
      </c>
      <c r="K13" s="211" t="s">
        <v>45</v>
      </c>
      <c r="L13" s="211" t="s">
        <v>46</v>
      </c>
      <c r="M13" s="86">
        <f>'TRATAMIENTO DE RIESGO'!Q14</f>
        <v>100</v>
      </c>
      <c r="N13" s="86" t="str">
        <f>'VALORACIÓN CON CONTROLES'!H10</f>
        <v>BAJO</v>
      </c>
      <c r="O13" s="139" t="str">
        <f>'TRATAMIENTO DE RIESGO'!P14</f>
        <v>N/A</v>
      </c>
    </row>
    <row r="14" spans="1:15" s="74" customFormat="1" ht="155.25" customHeight="1" x14ac:dyDescent="0.25">
      <c r="A14" s="86">
        <f>'TRATAMIENTO DE RIESGO'!A15</f>
        <v>6</v>
      </c>
      <c r="B14" s="86">
        <f>'TRATAMIENTO DE RIESGO'!C15</f>
        <v>1</v>
      </c>
      <c r="C14" s="86" t="str">
        <f>'RIESGO INHERENTE'!E10</f>
        <v>Pérdida de la Integridad Perdida de Confidencialidad</v>
      </c>
      <c r="D14" s="86" t="str">
        <f>'RIESGO INHERENTE'!B10</f>
        <v>Atención y Relación con el Ciudadano.</v>
      </c>
      <c r="E14" s="86" t="str">
        <f>'RIESGO INHERENTE'!M10</f>
        <v>MODERADO</v>
      </c>
      <c r="F14" s="86" t="str">
        <f>'TRATAMIENTO DE RIESGO'!E15</f>
        <v>Datos provenientes de fuentes no confiables</v>
      </c>
      <c r="G14" s="86" t="str">
        <f>'TRATAMIENTO DE RIESGO'!D15</f>
        <v>Reducir el riesgo</v>
      </c>
      <c r="H14" s="86" t="str">
        <f>'TRATAMIENTO DE RIESGO'!G15</f>
        <v>El responsable del registro documental cuatrimestralmente realiza la verificación de la información recibida por parte de los reportes del sistema de gestión documental - SIGA, validando la integridad de la información y alimentando con esta el formato matriz de trazabilidad PQRS, como evidencia se entrega el formato diligenciado. En caso de que la información no este exacta y completa se deberá emitir correo electrónico y/o documento oficial a las partes interesadas solicitando las correcciones del caso.</v>
      </c>
      <c r="I14" s="86" t="str">
        <f>'TRATAMIENTO DE RIESGO'!I15</f>
        <v>Manual</v>
      </c>
      <c r="J14" s="211" t="s">
        <v>47</v>
      </c>
      <c r="K14" s="211" t="str">
        <f>'TRATAMIENTO DE RIESGO RESIDUAL'!E11</f>
        <v>El responsable del registro documental</v>
      </c>
      <c r="L14" s="211" t="s">
        <v>36</v>
      </c>
      <c r="M14" s="86">
        <f>'TRATAMIENTO DE RIESGO'!Q15</f>
        <v>100</v>
      </c>
      <c r="N14" s="86" t="str">
        <f>'VALORACIÓN CON CONTROLES'!H11</f>
        <v>BAJO</v>
      </c>
      <c r="O14" s="139" t="str">
        <f>'TRATAMIENTO DE RIESGO'!P15</f>
        <v>N/A</v>
      </c>
    </row>
    <row r="15" spans="1:15" s="74" customFormat="1" ht="121.5" customHeight="1" x14ac:dyDescent="0.25">
      <c r="A15" s="86">
        <f>'TRATAMIENTO DE RIESGO'!A16</f>
        <v>7</v>
      </c>
      <c r="B15" s="86">
        <f>'TRATAMIENTO DE RIESGO'!C16</f>
        <v>1</v>
      </c>
      <c r="C15" s="86" t="str">
        <f>'RIESGO INHERENTE'!E11</f>
        <v>Pérdida de la Integridad Perdida de Confidencialidad</v>
      </c>
      <c r="D15" s="86" t="str">
        <f>'RIESGO INHERENTE'!B11</f>
        <v>Atención y Relación con el Ciudadano.</v>
      </c>
      <c r="E15" s="86" t="str">
        <f>'RIESGO INHERENTE'!M11</f>
        <v>MODERADO</v>
      </c>
      <c r="F15" s="86" t="str">
        <f>'TRATAMIENTO DE RIESGO'!E16</f>
        <v>Asignación errada de los derechos de acceso.</v>
      </c>
      <c r="G15" s="86" t="str">
        <f>'TRATAMIENTO DE RIESGO'!D16</f>
        <v>Reducir el riesgo</v>
      </c>
      <c r="H15" s="86" t="str">
        <f>'TRATAMIENTO DE RIESGO'!G16</f>
        <v>El responsable del equipo de cobro persuasivo, semestralmente, verifica con el personal de soporte técnico los usuarios activos en el sistema de procesamiento de información de los expedientes de cobro persuasivo de acuerdo a los roles y responsabilidades asignados, como soporte de la revisión enviara correo electrónico y/o comunicación vía Teams solicitando él envió de información y la respuesta requerida al personal encargado, en caso que exista usuarios no autorizados se solicita retirar los permisos de acceso e informar las actividades realizadas.</v>
      </c>
      <c r="I15" s="86" t="str">
        <f>'TRATAMIENTO DE RIESGO'!I16</f>
        <v>Manual</v>
      </c>
      <c r="J15" s="211" t="s">
        <v>48</v>
      </c>
      <c r="K15" s="211" t="str">
        <f>'TRATAMIENTO DE RIESGO RESIDUAL'!E12</f>
        <v>El responsable del equipo de cobro persuasivo</v>
      </c>
      <c r="L15" s="211" t="s">
        <v>46</v>
      </c>
      <c r="M15" s="86">
        <f>'TRATAMIENTO DE RIESGO'!Q16</f>
        <v>100</v>
      </c>
      <c r="N15" s="86" t="str">
        <f>'VALORACIÓN CON CONTROLES'!H12</f>
        <v>BAJO</v>
      </c>
      <c r="O15" s="139" t="str">
        <f>'TRATAMIENTO DE RIESGO'!P16</f>
        <v>N/A</v>
      </c>
    </row>
    <row r="16" spans="1:15" s="74" customFormat="1" ht="155.25" customHeight="1" x14ac:dyDescent="0.25">
      <c r="A16" s="86">
        <f>'TRATAMIENTO DE RIESGO'!A17</f>
        <v>8</v>
      </c>
      <c r="B16" s="86">
        <f>'TRATAMIENTO DE RIESGO'!C17</f>
        <v>1</v>
      </c>
      <c r="C16" s="86" t="str">
        <f>'RIESGO INHERENTE'!E12</f>
        <v>Pérdida de la Integridad</v>
      </c>
      <c r="D16" s="86" t="str">
        <f>'RIESGO INHERENTE'!B12</f>
        <v>Control Disciplinario.</v>
      </c>
      <c r="E16" s="86" t="str">
        <f>'RIESGO INHERENTE'!M12</f>
        <v>MODERADO</v>
      </c>
      <c r="F16" s="86" t="str">
        <f>'TRATAMIENTO DE RIESGO'!E17</f>
        <v>Almacenamiento sin protección.</v>
      </c>
      <c r="G16" s="86" t="str">
        <f>'TRATAMIENTO DE RIESGO'!D17</f>
        <v>Reducir el riesgo</v>
      </c>
      <c r="H16" s="86" t="str">
        <f>'TRATAMIENTO DE RIESGO'!G17</f>
        <v>El auxiliar administrativo de la oficina de Control Disciplinario interno designado, previa autorización del jefe OCDI, realiza cada vez que se requiera la autorización de acceso a los usuarios a la información, otorgando los permisos de lectura y/o edición de acuerdo al requerimiento, como soporte se contará con la solicitud de permisos a través de correo electrónico, en caso de no contar con solicitud o requerimiento previo no se dará autorización de ingreso a la información.</v>
      </c>
      <c r="I16" s="86" t="str">
        <f>'TRATAMIENTO DE RIESGO'!I17</f>
        <v>Manual</v>
      </c>
      <c r="J16" s="211" t="s">
        <v>49</v>
      </c>
      <c r="K16" s="211" t="str">
        <f>'TRATAMIENTO DE RIESGO RESIDUAL'!E13</f>
        <v>auxiliar administrativo de la oficina de Control Disciplinario interno</v>
      </c>
      <c r="L16" s="211" t="s">
        <v>50</v>
      </c>
      <c r="M16" s="86">
        <f>'TRATAMIENTO DE RIESGO'!Q17</f>
        <v>100</v>
      </c>
      <c r="N16" s="86" t="str">
        <f>'VALORACIÓN CON CONTROLES'!H13</f>
        <v>BAJO</v>
      </c>
      <c r="O16" s="139" t="str">
        <f>'TRATAMIENTO DE RIESGO'!P17</f>
        <v>N/A</v>
      </c>
    </row>
    <row r="17" spans="1:15" s="74" customFormat="1" ht="155.25" customHeight="1" x14ac:dyDescent="0.25">
      <c r="A17" s="86">
        <f>'TRATAMIENTO DE RIESGO'!A18</f>
        <v>9</v>
      </c>
      <c r="B17" s="86">
        <f>'TRATAMIENTO DE RIESGO'!C18</f>
        <v>1</v>
      </c>
      <c r="C17" s="86" t="str">
        <f>'RIESGO INHERENTE'!E13</f>
        <v>Pérdida de la Confidencialidad</v>
      </c>
      <c r="D17" s="86" t="str">
        <f>'RIESGO INHERENTE'!B13</f>
        <v>Control Disciplinario.</v>
      </c>
      <c r="E17" s="86" t="str">
        <f>'RIESGO INHERENTE'!M13</f>
        <v>MODERADO</v>
      </c>
      <c r="F17" s="86" t="str">
        <f>'TRATAMIENTO DE RIESGO'!E18</f>
        <v>Asignación errada de los derechos de acceso.</v>
      </c>
      <c r="G17" s="86" t="str">
        <f>'TRATAMIENTO DE RIESGO'!D18</f>
        <v>Reducir el riesgo</v>
      </c>
      <c r="H17" s="86" t="str">
        <f>'TRATAMIENTO DE RIESGO'!G18</f>
        <v>El auxiliar administrativo de la oficina de Control Disciplinario Interno asignado, de forma cuatrimestral verifica los permisos de derecho de acceso a los expedientes de Investigaciones Disciplinarios digitales, de acuerdo con los roles y responsabilidades asignados para tal fin, como soporte de la revisión envía comunicación oficial y/o correo electrónico al Jefe de OCDI informando los usuarios que cuentan con acceso y el tipo de acceso a la información, en caso que los usuarios no tengan autorización se retiraran permisos de acceso y se informara de las acciones al Jefe de OCDI.</v>
      </c>
      <c r="I17" s="86" t="str">
        <f>'TRATAMIENTO DE RIESGO'!I18</f>
        <v>Manual</v>
      </c>
      <c r="J17" s="211" t="s">
        <v>37</v>
      </c>
      <c r="K17" s="211" t="str">
        <f>'TRATAMIENTO DE RIESGO RESIDUAL'!E14</f>
        <v>auxiliar administrativo de la oficina de Control Disciplinario interno</v>
      </c>
      <c r="L17" s="211" t="s">
        <v>36</v>
      </c>
      <c r="M17" s="86">
        <f>'TRATAMIENTO DE RIESGO'!Q18</f>
        <v>100</v>
      </c>
      <c r="N17" s="86" t="str">
        <f>'VALORACIÓN CON CONTROLES'!H14</f>
        <v>BAJO</v>
      </c>
      <c r="O17" s="139" t="str">
        <f>'TRATAMIENTO DE RIESGO'!P18</f>
        <v>N/A</v>
      </c>
    </row>
    <row r="18" spans="1:15" ht="105" customHeight="1" x14ac:dyDescent="0.25">
      <c r="A18" s="86">
        <f>'TRATAMIENTO DE RIESGO'!A19</f>
        <v>10</v>
      </c>
      <c r="B18" s="86">
        <f>'TRATAMIENTO DE RIESGO'!C19</f>
        <v>1</v>
      </c>
      <c r="C18" s="86" t="str">
        <f>'RIESGO INHERENTE'!E14</f>
        <v>Pérdida de la Disponibilidad</v>
      </c>
      <c r="D18" s="86" t="str">
        <f>'RIESGO INHERENTE'!B14</f>
        <v>Direccionamiento Estratégico.</v>
      </c>
      <c r="E18" s="86" t="str">
        <f>'RIESGO INHERENTE'!M14</f>
        <v>ALTO</v>
      </c>
      <c r="F18" s="86" t="str">
        <f>'TRATAMIENTO DE RIESGO'!E19</f>
        <v>Ausencia de mecanismos de monitoreo.</v>
      </c>
      <c r="G18" s="86" t="str">
        <f>'TRATAMIENTO DE RIESGO'!D19</f>
        <v>Reducir el riesgo</v>
      </c>
      <c r="H18" s="86" t="str">
        <f>'TRATAMIENTO DE RIESGO'!G19</f>
        <v>El profesional asignado por la Oficina Asesora de Planeación para las publicaciones en el sitio web trimestralmente realiza el seguimiento y monitoreo a las publicaciones que se deben realizar por cada periodo en el sitio web de la Entidad mediante correo electrónico a los responsables con base al esquema de publicación. En caso de no recepcionar la información para publicación se deberá informar al Jefe de la Oficina de Planeación. Como evidencia quedara el correo de notificación y el esquema de publicación.</v>
      </c>
      <c r="I18" s="86" t="str">
        <f>'TRATAMIENTO DE RIESGO'!I19</f>
        <v>Manual</v>
      </c>
      <c r="J18" s="211" t="s">
        <v>39</v>
      </c>
      <c r="K18" s="211" t="str">
        <f>'TRATAMIENTO DE RIESGO RESIDUAL'!E15</f>
        <v xml:space="preserve">El profesional asignado por la Oficina Asesora de Planeación </v>
      </c>
      <c r="L18" s="211" t="s">
        <v>51</v>
      </c>
      <c r="M18" s="86">
        <f>'TRATAMIENTO DE RIESGO'!Q19</f>
        <v>100</v>
      </c>
      <c r="N18" s="86" t="str">
        <f>'VALORACIÓN CON CONTROLES'!H15</f>
        <v>BAJO</v>
      </c>
      <c r="O18" s="139" t="str">
        <f>'TRATAMIENTO DE RIESGO'!P19</f>
        <v>N/A</v>
      </c>
    </row>
    <row r="19" spans="1:15" ht="105" customHeight="1" x14ac:dyDescent="0.25">
      <c r="A19" s="86">
        <f>'TRATAMIENTO DE RIESGO'!A20</f>
        <v>11</v>
      </c>
      <c r="B19" s="86">
        <f>'TRATAMIENTO DE RIESGO'!C20</f>
        <v>1</v>
      </c>
      <c r="C19" s="86" t="str">
        <f>'RIESGO INHERENTE'!E15</f>
        <v>Pérdida de la Confidencialidad</v>
      </c>
      <c r="D19" s="86" t="str">
        <f>'RIESGO INHERENTE'!B15</f>
        <v>Direccionamiento Estratégico.</v>
      </c>
      <c r="E19" s="86" t="str">
        <f>'RIESGO INHERENTE'!M15</f>
        <v>MODERADO</v>
      </c>
      <c r="F19" s="86" t="str">
        <f>'TRATAMIENTO DE RIESGO'!E20</f>
        <v>Almacenamiento sin protección.</v>
      </c>
      <c r="G19" s="86" t="str">
        <f>'TRATAMIENTO DE RIESGO'!D20</f>
        <v>Reducir el riesgo</v>
      </c>
      <c r="H19" s="86" t="str">
        <f>'TRATAMIENTO DE RIESGO'!G20</f>
        <v>El responsable de almacenamiento de las actas debe asegurar que los permisos otorgados a los usuarios sobre estos documentos, sean actualizados y/o retirados semestralmente, de acuerdo con los roles y permisos de cada funcionario que accede a la información, debe quedar como evidencia correo electrónico enviado al líder del proceso evidenciando los funcionarios que tienen acceso y el tipo de permiso que tienen (lectura, escritura, o ambos)  En caso de que el responsable de almacenamiento de las actas no tenga permisos de gestión sobre la carpeta, deberá solicitarlos al secretario.</v>
      </c>
      <c r="I19" s="86" t="str">
        <f>'TRATAMIENTO DE RIESGO'!I20</f>
        <v>Manual</v>
      </c>
      <c r="J19" s="211" t="s">
        <v>39</v>
      </c>
      <c r="K19" s="211" t="str">
        <f>'TRATAMIENTO DE RIESGO RESIDUAL'!E16</f>
        <v>El responsable de almacenamiento de las actas</v>
      </c>
      <c r="L19" s="211" t="s">
        <v>46</v>
      </c>
      <c r="M19" s="86">
        <f>'TRATAMIENTO DE RIESGO'!Q20</f>
        <v>100</v>
      </c>
      <c r="N19" s="86" t="str">
        <f>'VALORACIÓN CON CONTROLES'!H16</f>
        <v>BAJO</v>
      </c>
      <c r="O19" s="139" t="str">
        <f>'TRATAMIENTO DE RIESGO'!P20</f>
        <v>N/A</v>
      </c>
    </row>
    <row r="20" spans="1:15" ht="105" customHeight="1" x14ac:dyDescent="0.25">
      <c r="A20" s="86">
        <f>'TRATAMIENTO DE RIESGO'!A21</f>
        <v>12</v>
      </c>
      <c r="B20" s="86">
        <f>'TRATAMIENTO DE RIESGO'!C21</f>
        <v>1</v>
      </c>
      <c r="C20" s="86" t="str">
        <f>'RIESGO INHERENTE'!E16</f>
        <v>Pérdida de la Integridad</v>
      </c>
      <c r="D20" s="86" t="str">
        <f>'RIESGO INHERENTE'!B16</f>
        <v>Evaluación al Sistema de Control Interno.</v>
      </c>
      <c r="E20" s="86" t="str">
        <f>'RIESGO INHERENTE'!M16</f>
        <v>MODERADO</v>
      </c>
      <c r="F20" s="86" t="str">
        <f>'TRATAMIENTO DE RIESGO'!E21</f>
        <v>Uso incorrecto de software y Hardware.
Almacenamiento sin protección,</v>
      </c>
      <c r="G20" s="86" t="str">
        <f>'TRATAMIENTO DE RIESGO'!D21</f>
        <v>Reducir el riesgo</v>
      </c>
      <c r="H20" s="86" t="str">
        <f>'TRATAMIENTO DE RIESGO'!G21</f>
        <v>El profesional de la Oficina de Control Interno de forma trimestral descarga el reporte del sistema de información con el estado de los planes de mejoramiento institucional y procede a cargar el archivo en el repositorio SharePoint disponible para la Oficina de Control Interno. en caso de no poder descargar el reporte se solicita a la Dirección de Tecnologías y Sistemas de la Información se genere el reporte correspondiente por parte del administrador de la herramienta.</v>
      </c>
      <c r="I20" s="86" t="str">
        <f>'TRATAMIENTO DE RIESGO'!I21</f>
        <v>Automatico</v>
      </c>
      <c r="J20" s="211" t="s">
        <v>52</v>
      </c>
      <c r="K20" s="211" t="str">
        <f>'TRATAMIENTO DE RIESGO RESIDUAL'!E17</f>
        <v>El profesional de la Oficina de Control Interno</v>
      </c>
      <c r="L20" s="211" t="s">
        <v>51</v>
      </c>
      <c r="M20" s="86">
        <f>'TRATAMIENTO DE RIESGO'!Q21</f>
        <v>100</v>
      </c>
      <c r="N20" s="86" t="str">
        <f>'VALORACIÓN CON CONTROLES'!H17</f>
        <v>BAJO</v>
      </c>
      <c r="O20" s="139" t="str">
        <f>'TRATAMIENTO DE RIESGO'!P21</f>
        <v>N/A</v>
      </c>
    </row>
    <row r="21" spans="1:15" ht="105" customHeight="1" x14ac:dyDescent="0.25">
      <c r="A21" s="86">
        <f>'TRATAMIENTO DE RIESGO'!A22</f>
        <v>12</v>
      </c>
      <c r="B21" s="86">
        <f>'TRATAMIENTO DE RIESGO'!C22</f>
        <v>2</v>
      </c>
      <c r="C21" s="86" t="str">
        <f>'RIESGO INHERENTE'!E16</f>
        <v>Pérdida de la Integridad</v>
      </c>
      <c r="D21" s="86" t="str">
        <f>'RIESGO INHERENTE'!B16</f>
        <v>Evaluación al Sistema de Control Interno.</v>
      </c>
      <c r="E21" s="86" t="str">
        <f>'RIESGO INHERENTE'!M16</f>
        <v>MODERADO</v>
      </c>
      <c r="F21" s="86" t="str">
        <f>'TRATAMIENTO DE RIESGO'!E22</f>
        <v>Defectos bien conocidos en el software
Asignación errada de los derechos de Acceso</v>
      </c>
      <c r="G21" s="86" t="str">
        <f>'TRATAMIENTO DE RIESGO'!D22</f>
        <v>Reducir el riesgo</v>
      </c>
      <c r="H21" s="86" t="str">
        <f>'TRATAMIENTO DE RIESGO'!G22</f>
        <v>El profesional designado por la jefatura de la OCI semestralmente solicita a las dependencias vía correo electrónico la información de los enlaces responsables que ingresarán a la herramienta en la cual se realiza reporte del plan de mejoramiento institucional, para garantizar que los usuarios autorizados correspondan con los designados. En caso de identificar un usuario no autorizado, inmediatamente se restringe el acceso por medio de solicitud a la DTSI. Como evidencia se presentan el correo enviado a las dependencias, las respuestas de estas, la solicitud a la DTSI del bloqueo y la respuesta de la acción ejecutada en la herramienta por parte del administrador de la plataforma.</v>
      </c>
      <c r="I21" s="86" t="str">
        <f>'TRATAMIENTO DE RIESGO'!I22</f>
        <v>Manual</v>
      </c>
      <c r="J21" s="211" t="s">
        <v>39</v>
      </c>
      <c r="K21" s="211" t="s">
        <v>53</v>
      </c>
      <c r="L21" s="211" t="s">
        <v>46</v>
      </c>
      <c r="M21" s="86">
        <f>'TRATAMIENTO DE RIESGO'!Q22</f>
        <v>100</v>
      </c>
      <c r="N21" s="86" t="str">
        <f>'VALORACIÓN CON CONTROLES'!H17</f>
        <v>BAJO</v>
      </c>
      <c r="O21" s="139" t="str">
        <f>'TRATAMIENTO DE RIESGO'!P22</f>
        <v>N/A</v>
      </c>
    </row>
    <row r="22" spans="1:15" ht="105" customHeight="1" x14ac:dyDescent="0.25">
      <c r="A22" s="86">
        <f>'TRATAMIENTO DE RIESGO'!A23</f>
        <v>13</v>
      </c>
      <c r="B22" s="86">
        <f>'TRATAMIENTO DE RIESGO'!C23</f>
        <v>1</v>
      </c>
      <c r="C22" s="86" t="str">
        <f>'RIESGO INHERENTE'!E17</f>
        <v>Pérdida de la Integridad</v>
      </c>
      <c r="D22" s="86" t="str">
        <f>'RIESGO INHERENTE'!B17</f>
        <v>Evaluación al Sistema de Control Interno.</v>
      </c>
      <c r="E22" s="86" t="str">
        <f>'RIESGO INHERENTE'!M17</f>
        <v>MODERADO</v>
      </c>
      <c r="F22" s="86" t="str">
        <f>'TRATAMIENTO DE RIESGO'!E23</f>
        <v>Almacenamiento sin protección.
Defectos bien conocidos en el software
Asignación errada de los derechos de acceso.</v>
      </c>
      <c r="G22" s="86" t="str">
        <f>'TRATAMIENTO DE RIESGO'!D23</f>
        <v>Reducir el riesgo</v>
      </c>
      <c r="H22" s="86" t="str">
        <f>'TRATAMIENTO DE RIESGO'!G23</f>
        <v>El profesional de la Oficina de Control Interno de forma trimestral descarga el reporte del sistema de información en el que se genere el reporte a los planes de mejoramiento por procesos (internos) y se cargara este archivo en el repositorio SharePoint disponible para la Oficina de Control Interno. en caso de no poder descargar el reporte se solicita a la DTSI se genere el reporte correspondiente por parte del administrador de la herramienta.</v>
      </c>
      <c r="I22" s="86" t="str">
        <f>'TRATAMIENTO DE RIESGO'!I23</f>
        <v>Automatico</v>
      </c>
      <c r="J22" s="211" t="s">
        <v>52</v>
      </c>
      <c r="K22" s="211" t="str">
        <f>'TRATAMIENTO DE RIESGO RESIDUAL'!E18</f>
        <v>El profesional de la Oficina de Control Interno</v>
      </c>
      <c r="L22" s="211" t="s">
        <v>51</v>
      </c>
      <c r="M22" s="86">
        <f>'TRATAMIENTO DE RIESGO'!Q23</f>
        <v>100</v>
      </c>
      <c r="N22" s="86" t="str">
        <f>'VALORACIÓN CON CONTROLES'!H18</f>
        <v>BAJO</v>
      </c>
      <c r="O22" s="139" t="str">
        <f>'TRATAMIENTO DE RIESGO'!P23</f>
        <v>N/A</v>
      </c>
    </row>
    <row r="23" spans="1:15" ht="105" customHeight="1" x14ac:dyDescent="0.25">
      <c r="A23" s="86">
        <f>'TRATAMIENTO DE RIESGO'!A24</f>
        <v>14</v>
      </c>
      <c r="B23" s="86">
        <f>'TRATAMIENTO DE RIESGO'!C24</f>
        <v>1</v>
      </c>
      <c r="C23" s="86" t="str">
        <f>'RIESGO INHERENTE'!E18</f>
        <v>Pérdida de la Disponibilidad
Perdida de la Integridad</v>
      </c>
      <c r="D23" s="86" t="str">
        <f>'RIESGO INHERENTE'!B18</f>
        <v>Gestión Contractual.</v>
      </c>
      <c r="E23" s="86" t="str">
        <f>'RIESGO INHERENTE'!M18</f>
        <v>MODERADO</v>
      </c>
      <c r="F23" s="86" t="str">
        <f>'TRATAMIENTO DE RIESGO'!E24</f>
        <v>Ausencia y/o alteracion de documentación.</v>
      </c>
      <c r="G23" s="86" t="str">
        <f>'TRATAMIENTO DE RIESGO'!D24</f>
        <v>Reducir el riesgo</v>
      </c>
      <c r="H23" s="86" t="str">
        <f>'TRATAMIENTO DE RIESGO'!G24</f>
        <v>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v>
      </c>
      <c r="I23" s="86" t="str">
        <f>'TRATAMIENTO DE RIESGO'!I24</f>
        <v>Manual</v>
      </c>
      <c r="J23" s="211" t="s">
        <v>54</v>
      </c>
      <c r="K23" s="211" t="str">
        <f>'TRATAMIENTO DE RIESGO RESIDUAL'!E19</f>
        <v>El responsable del equipo de archivo de la Dirección Jurídica y Contractual</v>
      </c>
      <c r="L23" s="211" t="s">
        <v>55</v>
      </c>
      <c r="M23" s="86">
        <f>'TRATAMIENTO DE RIESGO'!Q24</f>
        <v>100</v>
      </c>
      <c r="N23" s="86" t="str">
        <f>'VALORACIÓN CON CONTROLES'!H19</f>
        <v>BAJO</v>
      </c>
      <c r="O23" s="139" t="str">
        <f>'TRATAMIENTO DE RIESGO'!P24</f>
        <v>N/A</v>
      </c>
    </row>
    <row r="24" spans="1:15" ht="105" customHeight="1" x14ac:dyDescent="0.25">
      <c r="A24" s="86">
        <f>'TRATAMIENTO DE RIESGO'!A25</f>
        <v>15</v>
      </c>
      <c r="B24" s="86">
        <f>'TRATAMIENTO DE RIESGO'!C25</f>
        <v>1</v>
      </c>
      <c r="C24" s="86" t="str">
        <f>'RIESGO INHERENTE'!E19</f>
        <v>Pérdida de la Confidencialidad y Perdida de la Integridad</v>
      </c>
      <c r="D24" s="86" t="str">
        <f>'RIESGO INHERENTE'!B19</f>
        <v>Gestión de Comunicaciones Estratégicas.</v>
      </c>
      <c r="E24" s="86" t="str">
        <f>'RIESGO INHERENTE'!M19</f>
        <v>MODERADO</v>
      </c>
      <c r="F24" s="86" t="str">
        <f>'TRATAMIENTO DE RIESGO'!E25</f>
        <v>Gestión deficiente de las contraseñas.</v>
      </c>
      <c r="G24" s="86" t="str">
        <f>'TRATAMIENTO DE RIESGO'!D25</f>
        <v>Reducir el riesgo</v>
      </c>
      <c r="H24" s="86" t="str">
        <f>'TRATAMIENTO DE RIESGO'!G25</f>
        <v>El Líder Digital de la Oficina Asesora de Comunicaciones realiza de forma trimestral y/o cuando halla novedades con el personal encargado de las redes sociales, la actualización de las contraseñas de acceso a las diferentes cuentas de redes sociales de la Entidad , como evidencia se debe enviar comunicación oficial y/o correo electrónico al Jefe de la OAC evidenciando el cambio de contraseña, En caso de no realizar la actividad el jefe de la OAC tomará las acciones necesarias para que se ejecute el control, como evidencia se presenta el comunicado oficial enviado por el líder Digital.</v>
      </c>
      <c r="I24" s="86" t="str">
        <f>'TRATAMIENTO DE RIESGO'!I25</f>
        <v>Manual</v>
      </c>
      <c r="J24" s="211" t="s">
        <v>37</v>
      </c>
      <c r="K24" s="211" t="str">
        <f>'TRATAMIENTO DE RIESGO RESIDUAL'!E20</f>
        <v>El Líder Digital de la Oficina Asesora de Comunicaciones</v>
      </c>
      <c r="L24" s="211" t="s">
        <v>51</v>
      </c>
      <c r="M24" s="86">
        <f>'TRATAMIENTO DE RIESGO'!Q25</f>
        <v>100</v>
      </c>
      <c r="N24" s="86" t="str">
        <f>'VALORACIÓN CON CONTROLES'!H20</f>
        <v>BAJO</v>
      </c>
      <c r="O24" s="139" t="str">
        <f>'TRATAMIENTO DE RIESGO'!P25</f>
        <v>N/A</v>
      </c>
    </row>
    <row r="25" spans="1:15" ht="114" customHeight="1" x14ac:dyDescent="0.25">
      <c r="A25" s="86">
        <f>'TRATAMIENTO DE RIESGO'!A26</f>
        <v>16</v>
      </c>
      <c r="B25" s="86">
        <f>'TRATAMIENTO DE RIESGO'!C26</f>
        <v>1</v>
      </c>
      <c r="C25" s="86" t="str">
        <f>'RIESGO INHERENTE'!E20</f>
        <v>Pérdida de Confidencialidad, Integridad y/o disponibilidad de la información</v>
      </c>
      <c r="D25" s="86" t="str">
        <f>'RIESGO INHERENTE'!B20</f>
        <v>Gestión de Emergencias.</v>
      </c>
      <c r="E25" s="86" t="str">
        <f>'RIESGO INHERENTE'!M20</f>
        <v>MODERADO</v>
      </c>
      <c r="F25" s="86" t="str">
        <f>'TRATAMIENTO DE RIESGO'!E26</f>
        <v xml:space="preserve">Ausencia de mecanismos de monitoreo establecidos para las brechas en la seguridad.
</v>
      </c>
      <c r="G25" s="86" t="str">
        <f>'TRATAMIENTO DE RIESGO'!D26</f>
        <v>Reducir el riesgo</v>
      </c>
      <c r="H25" s="86" t="str">
        <f>'TRATAMIENTO DE RIESGO'!G26</f>
        <v>El responsable del proyecto NUSE123, de forma mensual verifica los informes de seguimiento a la operación entregados por el operador tecnológico y los informes de interventoría del cumplimiento aprobados para los tramites de pagos correspondientes. como evidencia se entregan los informes de seguimiento a la operación, informe de interventoría y el informe de supervisión del mes vencido, En caso de no contar con los reportes que entrega el operador tecnológico, se realizaran las gestiones pertinentes mediante comunicado oficial y/o correo electrónico sobre la solicitud de información. El cargue de las evidencias se hará de forma cuatrimestral.</v>
      </c>
      <c r="I25" s="86" t="str">
        <f>'TRATAMIENTO DE RIESGO'!I26</f>
        <v>Manual</v>
      </c>
      <c r="J25" s="211" t="s">
        <v>56</v>
      </c>
      <c r="K25" s="211" t="str">
        <f>'TRATAMIENTO DE RIESGO RESIDUAL'!E21</f>
        <v>El responsable del proyecto NUSE123</v>
      </c>
      <c r="L25" s="211" t="s">
        <v>38</v>
      </c>
      <c r="M25" s="86">
        <f>'TRATAMIENTO DE RIESGO'!Q26</f>
        <v>100</v>
      </c>
      <c r="N25" s="86" t="str">
        <f>'VALORACIÓN CON CONTROLES'!H21</f>
        <v>BAJO</v>
      </c>
      <c r="O25" s="139" t="str">
        <f>'TRATAMIENTO DE RIESGO'!P26</f>
        <v>N/A</v>
      </c>
    </row>
    <row r="26" spans="1:15" ht="91.5" customHeight="1" x14ac:dyDescent="0.25">
      <c r="A26" s="86">
        <f>'TRATAMIENTO DE RIESGO'!A27</f>
        <v>16</v>
      </c>
      <c r="B26" s="86">
        <f>'TRATAMIENTO DE RIESGO'!C27</f>
        <v>2</v>
      </c>
      <c r="C26" s="86" t="str">
        <f>'RIESGO INHERENTE'!E20</f>
        <v>Pérdida de Confidencialidad, Integridad y/o disponibilidad de la información</v>
      </c>
      <c r="D26" s="86" t="str">
        <f>'RIESGO INHERENTE'!B20</f>
        <v>Gestión de Emergencias.</v>
      </c>
      <c r="E26" s="86" t="str">
        <f>'RIESGO INHERENTE'!M20</f>
        <v>MODERADO</v>
      </c>
      <c r="F26" s="86" t="str">
        <f>'TRATAMIENTO DE RIESGO'!E27</f>
        <v>Ausencia del personal.</v>
      </c>
      <c r="G26" s="86" t="str">
        <f>'TRATAMIENTO DE RIESGO'!D27</f>
        <v>Reducir el riesgo</v>
      </c>
      <c r="H26" s="86" t="str">
        <f>'TRATAMIENTO DE RIESGO'!G27</f>
        <v>El Grupo Operaciones C-4, mensualmente verifica la disponibilidad de personal asignado para el cumplimiento de las tareas dentro de la operación del NUSE123, de lo cual entregara una proyección sobre ausencia de personal y necesidades de operación. como evidencia se entregará matriz proyección de turnos operación de C4, para toma de decisiones. en caso de no contar con el personal necesario de operación envían un correo al jefe de C4, con la novedad.</v>
      </c>
      <c r="I26" s="86" t="str">
        <f>'TRATAMIENTO DE RIESGO'!I27</f>
        <v>Manual</v>
      </c>
      <c r="J26" s="211" t="s">
        <v>57</v>
      </c>
      <c r="K26" s="211" t="s">
        <v>58</v>
      </c>
      <c r="L26" s="211" t="s">
        <v>38</v>
      </c>
      <c r="M26" s="86">
        <f>'TRATAMIENTO DE RIESGO'!Q27</f>
        <v>100</v>
      </c>
      <c r="N26" s="86" t="str">
        <f>'VALORACIÓN CON CONTROLES'!H21</f>
        <v>BAJO</v>
      </c>
      <c r="O26" s="139" t="str">
        <f>'TRATAMIENTO DE RIESGO'!P27</f>
        <v>N/A</v>
      </c>
    </row>
    <row r="27" spans="1:15" ht="78.75" customHeight="1" x14ac:dyDescent="0.25">
      <c r="A27" s="86">
        <f>'TRATAMIENTO DE RIESGO'!A28</f>
        <v>16</v>
      </c>
      <c r="B27" s="86">
        <f>'TRATAMIENTO DE RIESGO'!C28</f>
        <v>3</v>
      </c>
      <c r="C27" s="86" t="str">
        <f>'RIESGO INHERENTE'!E20</f>
        <v>Pérdida de Confidencialidad, Integridad y/o disponibilidad de la información</v>
      </c>
      <c r="D27" s="86" t="str">
        <f>'RIESGO INHERENTE'!B20</f>
        <v>Gestión de Emergencias.</v>
      </c>
      <c r="E27" s="86" t="str">
        <f>'RIESGO INHERENTE'!M20</f>
        <v>MODERADO</v>
      </c>
      <c r="F27" s="86" t="str">
        <f>'TRATAMIENTO DE RIESGO'!E28</f>
        <v>Gestión deficiente de las contraseñas.</v>
      </c>
      <c r="G27" s="86" t="str">
        <f>'TRATAMIENTO DE RIESGO'!D28</f>
        <v>Reducir el riesgo</v>
      </c>
      <c r="H27" s="86" t="str">
        <f>'TRATAMIENTO DE RIESGO'!G28</f>
        <v>El grupo de entrenamiento C-4, semestralmente, realiza capacitación y /o sensibilización a funcionarios y contratistas sobre el correcto uso de contraseñas de acuerdo con lo establecido en el manual de seguridad y privacidad de la información de la Entidad, como soporte de la evidencia se dejarán las listas de asistencia y documentos de apoyo de las capacitaciones, para los casos que personal no asista se procede con la reprogramación de una nueva sesión de capacitación.</v>
      </c>
      <c r="I27" s="86" t="str">
        <f>'TRATAMIENTO DE RIESGO'!I28</f>
        <v>Manual</v>
      </c>
      <c r="J27" s="211" t="s">
        <v>59</v>
      </c>
      <c r="K27" s="211" t="s">
        <v>60</v>
      </c>
      <c r="L27" s="211" t="s">
        <v>46</v>
      </c>
      <c r="M27" s="86">
        <f>'TRATAMIENTO DE RIESGO'!Q28</f>
        <v>100</v>
      </c>
      <c r="N27" s="86" t="str">
        <f>'VALORACIÓN CON CONTROLES'!H21</f>
        <v>BAJO</v>
      </c>
      <c r="O27" s="139" t="str">
        <f>'TRATAMIENTO DE RIESGO'!P28</f>
        <v>N/A</v>
      </c>
    </row>
    <row r="28" spans="1:15" ht="99" customHeight="1" x14ac:dyDescent="0.25">
      <c r="A28" s="86">
        <f>'TRATAMIENTO DE RIESGO'!A29</f>
        <v>16</v>
      </c>
      <c r="B28" s="86">
        <f>'TRATAMIENTO DE RIESGO'!C29</f>
        <v>4</v>
      </c>
      <c r="C28" s="86" t="str">
        <f>'RIESGO INHERENTE'!E21</f>
        <v>Pérdida de la Disponibilidad</v>
      </c>
      <c r="D28" s="86" t="str">
        <f>'RIESGO INHERENTE'!B21</f>
        <v>Gestión de Emergencias.</v>
      </c>
      <c r="E28" s="86" t="str">
        <f>'RIESGO INHERENTE'!M21</f>
        <v>MODERADO</v>
      </c>
      <c r="F28" s="86" t="str">
        <f>'TRATAMIENTO DE RIESGO'!E29</f>
        <v>Respuesta inadecuada de mantenimiento del servicio</v>
      </c>
      <c r="G28" s="86" t="str">
        <f>'TRATAMIENTO DE RIESGO'!D29</f>
        <v>Reducir el riesgo</v>
      </c>
      <c r="H28" s="86" t="str">
        <f>'TRATAMIENTO DE RIESGO'!G29</f>
        <v>El grupo de seguimiento de infraestructura tecnológica del C-4, realizan la verificación de acciones preventivas y correctivas a UPS  programados en el contrato de mantenimiento establecido por parte de la Secretaría Distrital de Seguridad, convivencia y Justicia. Como evidencia se cargan los informes técnicos de funcionamiento de las UPS, en caso de no realizar los mantenimientos programados se deberá informar mediante correo electrónico sobre los motivos, así como las acciones para cumplir con los mantenimientos. el cargue de evidencia se hará trimestralmente.</v>
      </c>
      <c r="I28" s="86" t="str">
        <f>'TRATAMIENTO DE RIESGO'!I29</f>
        <v>Manual</v>
      </c>
      <c r="J28" s="211" t="s">
        <v>61</v>
      </c>
      <c r="K28" s="211" t="s">
        <v>2074</v>
      </c>
      <c r="L28" s="211" t="s">
        <v>51</v>
      </c>
      <c r="M28" s="86">
        <f>'TRATAMIENTO DE RIESGO'!Q29</f>
        <v>100</v>
      </c>
      <c r="N28" s="86" t="str">
        <f>'VALORACIÓN CON CONTROLES'!H21</f>
        <v>BAJO</v>
      </c>
      <c r="O28" s="139" t="str">
        <f>'TRATAMIENTO DE RIESGO'!P29</f>
        <v>N/A</v>
      </c>
    </row>
    <row r="29" spans="1:15" ht="91.5" customHeight="1" x14ac:dyDescent="0.25">
      <c r="A29" s="86">
        <f>'TRATAMIENTO DE RIESGO'!A30</f>
        <v>16</v>
      </c>
      <c r="B29" s="86">
        <f>'TRATAMIENTO DE RIESGO'!C30</f>
        <v>5</v>
      </c>
      <c r="C29" s="86" t="str">
        <f>'RIESGO INHERENTE'!E22</f>
        <v>Pérdida de la Disponibilidad</v>
      </c>
      <c r="D29" s="86" t="str">
        <f>'RIESGO INHERENTE'!B22</f>
        <v>Gestión de Emergencias.</v>
      </c>
      <c r="E29" s="86" t="str">
        <f>'RIESGO INHERENTE'!M22</f>
        <v>MODERADO</v>
      </c>
      <c r="F29" s="86" t="str">
        <f>'TRATAMIENTO DE RIESGO'!E30</f>
        <v>Uso incorrecto de software y hardware.</v>
      </c>
      <c r="G29" s="86" t="str">
        <f>'TRATAMIENTO DE RIESGO'!D30</f>
        <v>Reducir el riesgo</v>
      </c>
      <c r="H29" s="86" t="str">
        <f>'TRATAMIENTO DE RIESGO'!G30</f>
        <v>El jefe del C4 delega a la empresa contratista el mantenimiento y operación del sistema de comunicaciones. Estas actividades se registran en informes de gestión de la empresa contratista recibidos de forma mensual evidenciando la operación del sistema de comunicaciones controlada por ANS, que en caso de estar por debajo de umbral se penaliza económicamente. las Evidencia corresponde al Informe mensual de la empresa contratista. El cargue de las evidencias se hará trimestralmente.</v>
      </c>
      <c r="I29" s="86" t="str">
        <f>'TRATAMIENTO DE RIESGO'!I30</f>
        <v>Manual</v>
      </c>
      <c r="J29" s="211" t="s">
        <v>62</v>
      </c>
      <c r="K29" s="211" t="s">
        <v>84</v>
      </c>
      <c r="L29" s="211" t="s">
        <v>51</v>
      </c>
      <c r="M29" s="86">
        <f>'TRATAMIENTO DE RIESGO'!Q30</f>
        <v>100</v>
      </c>
      <c r="N29" s="86" t="str">
        <f>'VALORACIÓN CON CONTROLES'!H21</f>
        <v>BAJO</v>
      </c>
      <c r="O29" s="139" t="str">
        <f>'TRATAMIENTO DE RIESGO'!P30</f>
        <v>N/A</v>
      </c>
    </row>
    <row r="30" spans="1:15" ht="87.75" customHeight="1" x14ac:dyDescent="0.25">
      <c r="A30" s="86">
        <f>'TRATAMIENTO DE RIESGO'!A31</f>
        <v>17</v>
      </c>
      <c r="B30" s="86">
        <f>'TRATAMIENTO DE RIESGO'!C31</f>
        <v>1</v>
      </c>
      <c r="C30" s="86" t="str">
        <f>'RIESGO INHERENTE'!E21</f>
        <v>Pérdida de la Disponibilidad</v>
      </c>
      <c r="D30" s="86" t="str">
        <f>'RIESGO INHERENTE'!B21</f>
        <v>Gestión de Emergencias.</v>
      </c>
      <c r="E30" s="86" t="str">
        <f>'RIESGO INHERENTE'!M21</f>
        <v>MODERADO</v>
      </c>
      <c r="F30" s="86" t="str">
        <f>'TRATAMIENTO DE RIESGO'!E31</f>
        <v>Ausencia de planes de continuidad.</v>
      </c>
      <c r="G30" s="86" t="str">
        <f>'TRATAMIENTO DE RIESGO'!D31</f>
        <v>Reducir el riesgo</v>
      </c>
      <c r="H30" s="86" t="str">
        <f>'TRATAMIENTO DE RIESGO'!G31</f>
        <v>El coordinador de la Sala SOARS, realiza de forma mensual el cargue de la copia de seguridad de la base de datos incidentes SOARS en el repositorio establecidos en el C-4, en caso de no realizar la copia de seguridad se debe informar al jefe de C-4 los motivos y las acciones para el cargue de esta información, como evidencia se envía correo electrónico y/o comunicado oficial al líder del C-4.</v>
      </c>
      <c r="I30" s="86" t="str">
        <f>'TRATAMIENTO DE RIESGO'!I31</f>
        <v>Manual</v>
      </c>
      <c r="J30" s="211" t="s">
        <v>40</v>
      </c>
      <c r="K30" s="211" t="str">
        <f>'TRATAMIENTO DE RIESGO RESIDUAL'!E22</f>
        <v>El coordinador de la Sala SOARS</v>
      </c>
      <c r="L30" s="211" t="s">
        <v>38</v>
      </c>
      <c r="M30" s="86">
        <f>'TRATAMIENTO DE RIESGO'!Q31</f>
        <v>100</v>
      </c>
      <c r="N30" s="86" t="str">
        <f>'VALORACIÓN CON CONTROLES'!H22</f>
        <v>BAJO</v>
      </c>
      <c r="O30" s="139" t="str">
        <f>'TRATAMIENTO DE RIESGO'!P31</f>
        <v>N/A</v>
      </c>
    </row>
    <row r="31" spans="1:15" ht="87.75" customHeight="1" x14ac:dyDescent="0.25">
      <c r="A31" s="86">
        <f>'TRATAMIENTO DE RIESGO'!A32</f>
        <v>18</v>
      </c>
      <c r="B31" s="86">
        <f>'TRATAMIENTO DE RIESGO'!C32</f>
        <v>1</v>
      </c>
      <c r="C31" s="86" t="str">
        <f>'RIESGO INHERENTE'!E22</f>
        <v>Pérdida de la Disponibilidad</v>
      </c>
      <c r="D31" s="86" t="str">
        <f>'RIESGO INHERENTE'!B22</f>
        <v>Gestión de Emergencias.</v>
      </c>
      <c r="E31" s="86" t="str">
        <f>'RIESGO INHERENTE'!M22</f>
        <v>MODERADO</v>
      </c>
      <c r="F31" s="86" t="str">
        <f>'TRATAMIENTO DE RIESGO'!E32</f>
        <v>Ausencia de planes de continuidad.</v>
      </c>
      <c r="G31" s="86" t="str">
        <f>'TRATAMIENTO DE RIESGO'!D32</f>
        <v>Reducir el riesgo</v>
      </c>
      <c r="H31" s="86" t="str">
        <f>'TRATAMIENTO DE RIESGO'!G32</f>
        <v>El coordinador de la Sala SOARS, realiza de forma mensual el cargue de la copia de seguridad de la bitácora de transferencia de mando del área de seguimiento en el repositorio establecidos en el C-4, en caso de no realizar la copia de seguridad se debe informar al jefe de C-4 los motivos y las acciones para el cargue de esta información, como evidencia se envía correo electrónico y/o comunicado oficial al líder del C-4.</v>
      </c>
      <c r="I31" s="86" t="str">
        <f>'TRATAMIENTO DE RIESGO'!I32</f>
        <v>Manual</v>
      </c>
      <c r="J31" s="211" t="s">
        <v>40</v>
      </c>
      <c r="K31" s="211" t="str">
        <f>'TRATAMIENTO DE RIESGO RESIDUAL'!E23</f>
        <v>El coordinador de la Sala SOARS</v>
      </c>
      <c r="L31" s="211" t="s">
        <v>38</v>
      </c>
      <c r="M31" s="86">
        <f>'TRATAMIENTO DE RIESGO'!Q32</f>
        <v>100</v>
      </c>
      <c r="N31" s="86" t="str">
        <f>'VALORACIÓN CON CONTROLES'!H23</f>
        <v>BAJO</v>
      </c>
      <c r="O31" s="139" t="str">
        <f>'TRATAMIENTO DE RIESGO'!P32</f>
        <v>N/A</v>
      </c>
    </row>
    <row r="32" spans="1:15" ht="129" customHeight="1" x14ac:dyDescent="0.25">
      <c r="A32" s="86">
        <f>'TRATAMIENTO DE RIESGO'!A33</f>
        <v>19</v>
      </c>
      <c r="B32" s="86">
        <f>'TRATAMIENTO DE RIESGO'!C33</f>
        <v>1</v>
      </c>
      <c r="C32" s="86" t="str">
        <f>'RIESGO INHERENTE'!E23</f>
        <v>Perdida de la Integridad y Disponibilidad</v>
      </c>
      <c r="D32" s="86" t="str">
        <f>'RIESGO INHERENTE'!B23</f>
        <v>Gestión de Seguridad y Convivencia.</v>
      </c>
      <c r="E32" s="86" t="str">
        <f>'RIESGO INHERENTE'!M23</f>
        <v>MODERADO</v>
      </c>
      <c r="F32" s="86" t="str">
        <f>'TRATAMIENTO DE RIESGO'!E33</f>
        <v xml:space="preserve">Falta de control periodico sobre los derechos de acceso.
</v>
      </c>
      <c r="G32" s="86" t="str">
        <f>'TRATAMIENTO DE RIESGO'!D33</f>
        <v>Reducir el riesgo</v>
      </c>
      <c r="H32" s="86" t="str">
        <f>'TRATAMIENTO DE RIESGO'!G33</f>
        <v>El responsable de gestión de la información de Subsecretaría de Seguridad y convivencia debe solicitar Cuatrimestralmente ante la DTSI de la Entidad, el  reporte de usuarios y roles activos de la plataforma designada, para verificar que los permisos otorgados a los usuarios sobre esta información sean los correctos, debe quedar como evidencia correo electrónico enviado a líder del proceso evidenciando los funcionarios y contratistas que tienen acceso y el tipo de permiso que tienen (lectura, escritura, o ambos)  En caso de que exista usuarios con permisos no autorizados o retirados aún activos en la plataforma, se deberán corregir o solicitar el retiro al responsable de la plataforma en DTSI e informar al líder de proceso mediante correo electrónico y/o comunicado oficial.</v>
      </c>
      <c r="I32" s="86" t="str">
        <f>'TRATAMIENTO DE RIESGO'!I33</f>
        <v>Automatico</v>
      </c>
      <c r="J32" s="211" t="s">
        <v>39</v>
      </c>
      <c r="K32" s="211" t="str">
        <f>'TRATAMIENTO DE RIESGO RESIDUAL'!E24</f>
        <v>El responsable de gestión de la información de Subsecretaría de Seguridad y convivencia</v>
      </c>
      <c r="L32" s="211" t="s">
        <v>36</v>
      </c>
      <c r="M32" s="86">
        <f>'TRATAMIENTO DE RIESGO'!Q33</f>
        <v>100</v>
      </c>
      <c r="N32" s="86" t="str">
        <f>'VALORACIÓN CON CONTROLES'!H24</f>
        <v>BAJO</v>
      </c>
      <c r="O32" s="139" t="str">
        <f>'TRATAMIENTO DE RIESGO'!P33</f>
        <v>N/A</v>
      </c>
    </row>
    <row r="33" spans="1:15" ht="100.5" customHeight="1" x14ac:dyDescent="0.25">
      <c r="A33" s="86">
        <f>'TRATAMIENTO DE RIESGO'!A34</f>
        <v>19</v>
      </c>
      <c r="B33" s="86">
        <f>'TRATAMIENTO DE RIESGO'!C34</f>
        <v>2</v>
      </c>
      <c r="C33" s="86" t="str">
        <f>'RIESGO INHERENTE'!E23</f>
        <v>Perdida de la Integridad y Disponibilidad</v>
      </c>
      <c r="D33" s="86" t="str">
        <f>'RIESGO INHERENTE'!B23</f>
        <v>Gestión de Seguridad y Convivencia.</v>
      </c>
      <c r="E33" s="86" t="str">
        <f>'RIESGO INHERENTE'!M23</f>
        <v>MODERADO</v>
      </c>
      <c r="F33" s="86" t="str">
        <f>'TRATAMIENTO DE RIESGO'!E34</f>
        <v>Ausencia de guías para el adecuado uso de la plataforma</v>
      </c>
      <c r="G33" s="86" t="str">
        <f>'TRATAMIENTO DE RIESGO'!D34</f>
        <v>Reducir el riesgo</v>
      </c>
      <c r="H33" s="86" t="str">
        <f>'TRATAMIENTO DE RIESGO'!G34</f>
        <v>El líder operativo de la Subsecretaría de seguridad y convivencia, evalúa de forma cuatrimestral a través de mesas de trabajo la necesidad de actualizar la guía para el uso adecuado de la plataforma; como evidencia se contara con el correo electrónico y/o acta de reunión donde se especifica la viabilidad de la actualización del documento y el tiempo de ajuste de la misma, en caso de no realizarse las mesas de trabajo de actualización de la guía se contara con comunicación formal al líder del proceso y se debe reprogramar dentro del mes posterior.</v>
      </c>
      <c r="I33" s="86" t="str">
        <f>'TRATAMIENTO DE RIESGO'!I34</f>
        <v>Manual</v>
      </c>
      <c r="J33" s="211" t="s">
        <v>63</v>
      </c>
      <c r="K33" s="211" t="s">
        <v>64</v>
      </c>
      <c r="L33" s="211" t="s">
        <v>36</v>
      </c>
      <c r="M33" s="86">
        <f>'TRATAMIENTO DE RIESGO'!Q34</f>
        <v>100</v>
      </c>
      <c r="N33" s="86" t="str">
        <f>'VALORACIÓN CON CONTROLES'!H24</f>
        <v>BAJO</v>
      </c>
      <c r="O33" s="139" t="str">
        <f>'TRATAMIENTO DE RIESGO'!P34</f>
        <v>N/A</v>
      </c>
    </row>
    <row r="34" spans="1:15" ht="87.75" customHeight="1" x14ac:dyDescent="0.25">
      <c r="A34" s="86">
        <f>'TRATAMIENTO DE RIESGO'!A35</f>
        <v>20</v>
      </c>
      <c r="B34" s="86">
        <f>'TRATAMIENTO DE RIESGO'!C35</f>
        <v>1</v>
      </c>
      <c r="C34" s="86" t="str">
        <f>'RIESGO INHERENTE'!E24</f>
        <v>Pérdida de la Confidencialidad</v>
      </c>
      <c r="D34" s="86" t="str">
        <f>'RIESGO INHERENTE'!B24</f>
        <v>Gestión de Seguridad y Convivencia.</v>
      </c>
      <c r="E34" s="86" t="str">
        <f>'RIESGO INHERENTE'!M24</f>
        <v>MODERADO</v>
      </c>
      <c r="F34" s="86" t="str">
        <f>'TRATAMIENTO DE RIESGO'!E35</f>
        <v>Acceso y uso inadecuado de la información</v>
      </c>
      <c r="G34" s="86" t="str">
        <f>'TRATAMIENTO DE RIESGO'!D35</f>
        <v>Reducir el riesgo</v>
      </c>
      <c r="H34" s="86" t="str">
        <f>'TRATAMIENTO DE RIESGO'!G35</f>
        <v>El (a) Director (a) de Seguridad, verifica en reunión Cuatrimestral, que los documentos se almacenen en un sitio seguro dispuesto por la Entidad para restringir el acceso y uso únicamente para los usuarios autorizados, por medio de acta valida que el proceso de custodia y confidencialidad del documento final se realizó adecuadamente y/o de la aplicación de los correctivos necesarios, en caso de requerirse; en caso de no realizar la verificación se debe reprogramar dentro del mes posterior.</v>
      </c>
      <c r="I34" s="86" t="str">
        <f>'TRATAMIENTO DE RIESGO'!I35</f>
        <v>Manual</v>
      </c>
      <c r="J34" s="211" t="s">
        <v>65</v>
      </c>
      <c r="K34" s="211" t="str">
        <f>'TRATAMIENTO DE RIESGO RESIDUAL'!E25</f>
        <v>El (a) Director (a) de Seguridad</v>
      </c>
      <c r="L34" s="211" t="s">
        <v>36</v>
      </c>
      <c r="M34" s="86">
        <f>'TRATAMIENTO DE RIESGO'!Q35</f>
        <v>100</v>
      </c>
      <c r="N34" s="86" t="str">
        <f>'VALORACIÓN CON CONTROLES'!H25</f>
        <v>BAJO</v>
      </c>
      <c r="O34" s="139" t="str">
        <f>'TRATAMIENTO DE RIESGO'!P35</f>
        <v>N/A</v>
      </c>
    </row>
    <row r="35" spans="1:15" ht="109.5" customHeight="1" x14ac:dyDescent="0.25">
      <c r="A35" s="86">
        <f>'TRATAMIENTO DE RIESGO'!A36</f>
        <v>21</v>
      </c>
      <c r="B35" s="86">
        <f>'TRATAMIENTO DE RIESGO'!C36</f>
        <v>1</v>
      </c>
      <c r="C35" s="86" t="str">
        <f>'RIESGO INHERENTE'!E25</f>
        <v>Pérdida de la Disponibilidad</v>
      </c>
      <c r="D35" s="86" t="str">
        <f>'RIESGO INHERENTE'!B25</f>
        <v>Gestión de Seguridad y Convivencia.</v>
      </c>
      <c r="E35" s="86" t="str">
        <f>'RIESGO INHERENTE'!M25</f>
        <v>MODERADO</v>
      </c>
      <c r="F35" s="86" t="str">
        <f>'TRATAMIENTO DE RIESGO'!E36</f>
        <v>Acceso y uso inadecuado de la información</v>
      </c>
      <c r="G35" s="86" t="str">
        <f>'TRATAMIENTO DE RIESGO'!D36</f>
        <v>Reducir el riesgo</v>
      </c>
      <c r="H35" s="86" t="str">
        <f>'TRATAMIENTO DE RIESGO'!G36</f>
        <v>El responsable de validar las Actas de los Consejos Locales de Seguridad verifica mensualmente que las actas de meses anteriores hayan sido aprobadas y cargadas en la plataforma dispuesta para ello, también verifica que se haya cargado al menos el borrador de las actas del mes en revisión. En caso de evidenciar consejos cuyas actas aún no han sido aprobadas o el borrador no fue realizado, genera un reporte y solicita a los responsables de la secretaría técnica del Consejo Local de Seguridad, que realicen la subsanación correspondiente, las evidencias se cargaran de forma Cuatrimestral.</v>
      </c>
      <c r="I35" s="86" t="str">
        <f>'TRATAMIENTO DE RIESGO'!I36</f>
        <v>Manual</v>
      </c>
      <c r="J35" s="211" t="s">
        <v>39</v>
      </c>
      <c r="K35" s="211" t="str">
        <f>'TRATAMIENTO DE RIESGO RESIDUAL'!E26</f>
        <v>El responsable de validar las Actas de los Consejos Locales de Seguridad</v>
      </c>
      <c r="L35" s="211" t="s">
        <v>36</v>
      </c>
      <c r="M35" s="86">
        <f>'TRATAMIENTO DE RIESGO'!Q36</f>
        <v>100</v>
      </c>
      <c r="N35" s="86" t="str">
        <f>'VALORACIÓN CON CONTROLES'!H26</f>
        <v>BAJO</v>
      </c>
      <c r="O35" s="139" t="str">
        <f>'TRATAMIENTO DE RIESGO'!P36</f>
        <v>N/A</v>
      </c>
    </row>
    <row r="36" spans="1:15" ht="87.75" customHeight="1" x14ac:dyDescent="0.25">
      <c r="A36" s="86">
        <f>'TRATAMIENTO DE RIESGO'!A37</f>
        <v>22</v>
      </c>
      <c r="B36" s="86">
        <f>'TRATAMIENTO DE RIESGO'!C37</f>
        <v>1</v>
      </c>
      <c r="C36" s="86" t="str">
        <f>'RIESGO INHERENTE'!E26</f>
        <v>Pérdida de la Confidencialidad</v>
      </c>
      <c r="D36" s="86" t="str">
        <f>'RIESGO INHERENTE'!B26</f>
        <v>Gestión de Seguridad y Convivencia.</v>
      </c>
      <c r="E36" s="86" t="str">
        <f>'RIESGO INHERENTE'!M26</f>
        <v>MODERADO</v>
      </c>
      <c r="F36" s="86" t="str">
        <f>'TRATAMIENTO DE RIESGO'!E37</f>
        <v>Registro de información no verificada</v>
      </c>
      <c r="G36" s="86" t="str">
        <f>'TRATAMIENTO DE RIESGO'!D37</f>
        <v>Reducir el riesgo</v>
      </c>
      <c r="H36" s="86" t="str">
        <f>'TRATAMIENTO DE RIESGO'!G37</f>
        <v>El responsable de gestión de la información de la Subsecretaría de Seguridad y Convivencia verifica semestralmente, que todos los registros del formulario sean actualizados al menos una vez por cada vigencia esto se evidencia mediante los datos del formulario con las fechas de actualización para cada registro. En caso de no realizar la actualización completa los registros pendientes se sumarán a la meta de actualización del siguiente periodo.</v>
      </c>
      <c r="I36" s="86" t="str">
        <f>'TRATAMIENTO DE RIESGO'!I37</f>
        <v>Manual</v>
      </c>
      <c r="J36" s="211" t="s">
        <v>66</v>
      </c>
      <c r="K36" s="211" t="str">
        <f>'TRATAMIENTO DE RIESGO RESIDUAL'!E27</f>
        <v>El responsable de gestión de la información de la Subsecretaría de Seguridad y Convivencia</v>
      </c>
      <c r="L36" s="211" t="s">
        <v>46</v>
      </c>
      <c r="M36" s="86">
        <f>'TRATAMIENTO DE RIESGO'!Q37</f>
        <v>100</v>
      </c>
      <c r="N36" s="86" t="str">
        <f>'VALORACIÓN CON CONTROLES'!H27</f>
        <v>BAJO</v>
      </c>
      <c r="O36" s="139" t="str">
        <f>'TRATAMIENTO DE RIESGO'!P37</f>
        <v>N/A</v>
      </c>
    </row>
    <row r="37" spans="1:15" ht="144" customHeight="1" x14ac:dyDescent="0.25">
      <c r="A37" s="86">
        <f>'TRATAMIENTO DE RIESGO'!A38</f>
        <v>23</v>
      </c>
      <c r="B37" s="86">
        <f>'TRATAMIENTO DE RIESGO'!C38</f>
        <v>1</v>
      </c>
      <c r="C37" s="86" t="str">
        <f>'RIESGO INHERENTE'!E27</f>
        <v>Pérdida de la Integridad</v>
      </c>
      <c r="D37" s="86" t="str">
        <f>'RIESGO INHERENTE'!B27</f>
        <v>Gestión de Seguridad y Convivencia.</v>
      </c>
      <c r="E37" s="86" t="str">
        <f>'RIESGO INHERENTE'!M27</f>
        <v>MODERADO</v>
      </c>
      <c r="F37" s="86" t="str">
        <f>'TRATAMIENTO DE RIESGO'!E38</f>
        <v>Dificultad para la verificación de los datos registrados</v>
      </c>
      <c r="G37" s="86" t="str">
        <f>'TRATAMIENTO DE RIESGO'!D38</f>
        <v>Reducir el riesgo</v>
      </c>
      <c r="H37" s="86" t="str">
        <f>'TRATAMIENTO DE RIESGO'!G38</f>
        <v xml:space="preserve">El responsable de gestión de la información de la Subsecretaría de Seguridad y Convivencia verifica de forma cuatrimestral que al menos el 95% de los registros de actividades validadas en progressus al último corte mensual realizado por el área y cuya información sea de interés para el público, estén disponibles en la capa del formulario complementario de actividades territoriales en survey123. Como evidencia se entrega la tabla con los identificadores únicos de los registros válidos en progressus y su correspondiente identificador en la capa del formulario. En caso de no cumplir con el porcentaje establecido al momento de la verificación, se deberán incluir los registros en la capa del formulario, máximo dos días después de identificada la diferencia, dejando captura de pantalla que permita evidenciar la inclusión de los registros en ese lapso de tiempo. </v>
      </c>
      <c r="I37" s="86" t="str">
        <f>'TRATAMIENTO DE RIESGO'!I38</f>
        <v>Manual</v>
      </c>
      <c r="J37" s="211" t="s">
        <v>67</v>
      </c>
      <c r="K37" s="211" t="str">
        <f>'TRATAMIENTO DE RIESGO RESIDUAL'!E28</f>
        <v>El responsable de gestión de la información de la Subsecretaría de Seguridad y Convivenci</v>
      </c>
      <c r="L37" s="211" t="s">
        <v>36</v>
      </c>
      <c r="M37" s="86">
        <f>'TRATAMIENTO DE RIESGO'!Q38</f>
        <v>100</v>
      </c>
      <c r="N37" s="86" t="str">
        <f>'VALORACIÓN CON CONTROLES'!H28</f>
        <v>BAJO</v>
      </c>
      <c r="O37" s="139" t="str">
        <f>'TRATAMIENTO DE RIESGO'!P38</f>
        <v>N/A</v>
      </c>
    </row>
    <row r="38" spans="1:15" ht="101.25" customHeight="1" x14ac:dyDescent="0.25">
      <c r="A38" s="86">
        <f>'TRATAMIENTO DE RIESGO'!A39</f>
        <v>24</v>
      </c>
      <c r="B38" s="86">
        <f>'TRATAMIENTO DE RIESGO'!C39</f>
        <v>1</v>
      </c>
      <c r="C38" s="86" t="str">
        <f>'RIESGO INHERENTE'!E28</f>
        <v>Pérdida de Confidencialidad, Integridad y/o disponibilidad de la información</v>
      </c>
      <c r="D38" s="86" t="str">
        <f>'RIESGO INHERENTE'!B28</f>
        <v>Gestión de Tecnologías de la Información.</v>
      </c>
      <c r="E38" s="86" t="str">
        <f>'RIESGO INHERENTE'!M28</f>
        <v>ALTO</v>
      </c>
      <c r="F38" s="86" t="str">
        <f>'TRATAMIENTO DE RIESGO'!E39</f>
        <v>Obsolecencia y brechas de seguridad por uso de versionamiento desactualizado  del entorno de desarrollo de los diferentes sistemas de información.</v>
      </c>
      <c r="G38" s="86" t="str">
        <f>'TRATAMIENTO DE RIESGO'!D39</f>
        <v>Reducir el riesgo</v>
      </c>
      <c r="H38" s="86" t="str">
        <f>'TRATAMIENTO DE RIESGO'!G39</f>
        <v>El responsable de sistema de información verifica de forma cuatrimestral 
el seguimiento al plan de trabajo de migración asociados a los sistemas de información,
 en caso de no realizar el seguimiento se debe evidenciar las causas de no realizar las actividades del plan a través de actas, informes y/o correos electrónicos, 
como evidencia de la ejecución del control se contará con los avances de las actividades del plan mediante bitácoras de actividades, actas y/o comunicado oficial.</v>
      </c>
      <c r="I38" s="86" t="str">
        <f>'TRATAMIENTO DE RIESGO'!I39</f>
        <v>Manual</v>
      </c>
      <c r="J38" s="211" t="s">
        <v>68</v>
      </c>
      <c r="K38" s="211" t="str">
        <f>'TRATAMIENTO DE RIESGO RESIDUAL'!E29</f>
        <v xml:space="preserve">El responsable de sistema de información </v>
      </c>
      <c r="L38" s="211" t="s">
        <v>36</v>
      </c>
      <c r="M38" s="86">
        <f>'TRATAMIENTO DE RIESGO'!Q39</f>
        <v>100</v>
      </c>
      <c r="N38" s="86" t="str">
        <f>'VALORACIÓN CON CONTROLES'!H29</f>
        <v>BAJO</v>
      </c>
      <c r="O38" s="139" t="str">
        <f>'TRATAMIENTO DE RIESGO'!P39</f>
        <v>N/A</v>
      </c>
    </row>
    <row r="39" spans="1:15" ht="101.25" customHeight="1" x14ac:dyDescent="0.25">
      <c r="A39" s="86">
        <f>'TRATAMIENTO DE RIESGO'!A40</f>
        <v>24</v>
      </c>
      <c r="B39" s="86">
        <f>'TRATAMIENTO DE RIESGO'!C40</f>
        <v>2</v>
      </c>
      <c r="C39" s="86" t="str">
        <f>'RIESGO INHERENTE'!E28</f>
        <v>Pérdida de Confidencialidad, Integridad y/o disponibilidad de la información</v>
      </c>
      <c r="D39" s="86" t="str">
        <f>'RIESGO INHERENTE'!B28</f>
        <v>Gestión de Tecnologías de la Información.</v>
      </c>
      <c r="E39" s="86" t="str">
        <f>'RIESGO INHERENTE'!M28</f>
        <v>ALTO</v>
      </c>
      <c r="F39" s="86" t="str">
        <f>'TRATAMIENTO DE RIESGO'!E40</f>
        <v>Falta de Arquitectura de datos estandarizada para los sistemas de información</v>
      </c>
      <c r="G39" s="86" t="str">
        <f>'TRATAMIENTO DE RIESGO'!D40</f>
        <v>Reducir el riesgo</v>
      </c>
      <c r="H39" s="86" t="str">
        <f>'TRATAMIENTO DE RIESGO'!G40</f>
        <v xml:space="preserve">El responsable de sistema de información realiza seguimiento semestral a la ejecución del plan de actualización documental de la arquitectura de los sistemas de información, en caso de no contar con el seguimiento semestral al plan de actualización documental de la arquitectura, se deberá contar con los manuales técnicos actualizados de cada uno de los sistemas de información. Como evidencia de la ejecución del control se contará con el reporte de seguimiento al plan o con los manuales técnicos de los sistemas </v>
      </c>
      <c r="I39" s="86" t="str">
        <f>'TRATAMIENTO DE RIESGO'!I40</f>
        <v>Manual</v>
      </c>
      <c r="J39" s="211" t="s">
        <v>69</v>
      </c>
      <c r="K39" s="211" t="str">
        <f>'TRATAMIENTO DE RIESGO RESIDUAL'!E29</f>
        <v xml:space="preserve">El responsable de sistema de información </v>
      </c>
      <c r="L39" s="211" t="s">
        <v>46</v>
      </c>
      <c r="M39" s="86">
        <f>'TRATAMIENTO DE RIESGO'!Q40</f>
        <v>100</v>
      </c>
      <c r="N39" s="86" t="str">
        <f>'VALORACIÓN CON CONTROLES'!H29</f>
        <v>BAJO</v>
      </c>
      <c r="O39" s="139" t="str">
        <f>'TRATAMIENTO DE RIESGO'!P40</f>
        <v>N/A</v>
      </c>
    </row>
    <row r="40" spans="1:15" ht="101.25" customHeight="1" x14ac:dyDescent="0.25">
      <c r="A40" s="86">
        <f>'TRATAMIENTO DE RIESGO'!A41</f>
        <v>25</v>
      </c>
      <c r="B40" s="86">
        <f>'TRATAMIENTO DE RIESGO'!C41</f>
        <v>1</v>
      </c>
      <c r="C40" s="86" t="str">
        <f>'RIESGO INHERENTE'!E29</f>
        <v>Pérdida de Confidencialidad, Integridad y/o disponibilidad de la información</v>
      </c>
      <c r="D40" s="86" t="str">
        <f>'RIESGO INHERENTE'!B29</f>
        <v>Gestión de Tecnologías de la Información.</v>
      </c>
      <c r="E40" s="86" t="str">
        <f>'RIESGO INHERENTE'!M29</f>
        <v>ALTO</v>
      </c>
      <c r="F40" s="86" t="str">
        <f>'TRATAMIENTO DE RIESGO'!E41</f>
        <v xml:space="preserve">No se cuenta con un mecanismo seguro y estandarizado de manejo de credenciales de administración a la infraestructura tecnologica 
</v>
      </c>
      <c r="G40" s="86" t="str">
        <f>'TRATAMIENTO DE RIESGO'!D41</f>
        <v>Reducir el riesgo</v>
      </c>
      <c r="H40" s="86" t="str">
        <f>'TRATAMIENTO DE RIESGO'!G41</f>
        <v>El responsable de infraestructura y el responsable de seguridad de la Información define de forma cuatrimestral el mecanismo seguro y estandarizado para la gestión de credenciales de administración en la infraestructura tecnológica, así como el seguimiento de los mecanismos establecidos, en caso de no contar con el seguimiento a los mecanismos establecidos, se contará con correo electrónico al Director de Tecnologías informando las alternativas adoptadas. Como evidencia de la ejecución del control se contará con el mecanismo de gestión segura de contraseñas o correo electrónico.</v>
      </c>
      <c r="I40" s="86" t="str">
        <f>'TRATAMIENTO DE RIESGO'!I41</f>
        <v>Manual</v>
      </c>
      <c r="J40" s="211" t="s">
        <v>70</v>
      </c>
      <c r="K40" s="211" t="str">
        <f>'TRATAMIENTO DE RIESGO RESIDUAL'!E30</f>
        <v>El responsable de infraestructura tecnológica</v>
      </c>
      <c r="L40" s="211" t="s">
        <v>36</v>
      </c>
      <c r="M40" s="86">
        <f>'TRATAMIENTO DE RIESGO'!Q41</f>
        <v>100</v>
      </c>
      <c r="N40" s="86" t="str">
        <f>'VALORACIÓN CON CONTROLES'!H30</f>
        <v>BAJO</v>
      </c>
      <c r="O40" s="139" t="str">
        <f>'TRATAMIENTO DE RIESGO'!P41</f>
        <v>N/A</v>
      </c>
    </row>
    <row r="41" spans="1:15" ht="101.25" customHeight="1" x14ac:dyDescent="0.25">
      <c r="A41" s="86">
        <f>'TRATAMIENTO DE RIESGO'!A42</f>
        <v>25</v>
      </c>
      <c r="B41" s="86">
        <f>'TRATAMIENTO DE RIESGO'!C42</f>
        <v>2</v>
      </c>
      <c r="C41" s="86" t="str">
        <f>'RIESGO INHERENTE'!E29</f>
        <v>Pérdida de Confidencialidad, Integridad y/o disponibilidad de la información</v>
      </c>
      <c r="D41" s="86" t="str">
        <f>'RIESGO INHERENTE'!B29</f>
        <v>Gestión de Tecnologías de la Información.</v>
      </c>
      <c r="E41" s="86" t="str">
        <f>'RIESGO INHERENTE'!M29</f>
        <v>ALTO</v>
      </c>
      <c r="F41" s="86" t="str">
        <f>'TRATAMIENTO DE RIESGO'!E42</f>
        <v>Configuración incorrecta de parámetros.</v>
      </c>
      <c r="G41" s="86" t="str">
        <f>'TRATAMIENTO DE RIESGO'!D42</f>
        <v>Reducir el riesgo</v>
      </c>
      <c r="H41" s="86" t="str">
        <f>'TRATAMIENTO DE RIESGO'!G42</f>
        <v>El responsable de infraestructura tecnológica realiza seguimiento mensual al rendimiento de herramientas de seguridad informática que protegen la información de la SDSCJ, en caso de no hacer seguimiento al rendimiento se contará con correo electrónico al Director de Tecnologías informando las alternativas adoptadas. Como evidencia de la ejecución del control se contará con el reporte de rendimiento de la infraestructura de seguridad o el correo electrónico.</v>
      </c>
      <c r="I41" s="86" t="str">
        <f>'TRATAMIENTO DE RIESGO'!I42</f>
        <v>Automatico</v>
      </c>
      <c r="J41" s="211" t="s">
        <v>71</v>
      </c>
      <c r="K41" s="211" t="str">
        <f>'TRATAMIENTO DE RIESGO RESIDUAL'!E30</f>
        <v>El responsable de infraestructura tecnológica</v>
      </c>
      <c r="L41" s="211" t="s">
        <v>38</v>
      </c>
      <c r="M41" s="86">
        <f>'TRATAMIENTO DE RIESGO'!Q42</f>
        <v>100</v>
      </c>
      <c r="N41" s="86" t="str">
        <f>'VALORACIÓN CON CONTROLES'!H30</f>
        <v>BAJO</v>
      </c>
      <c r="O41" s="139" t="str">
        <f>'TRATAMIENTO DE RIESGO'!P42</f>
        <v>N/A</v>
      </c>
    </row>
    <row r="42" spans="1:15" ht="114" customHeight="1" x14ac:dyDescent="0.25">
      <c r="A42" s="86">
        <f>'TRATAMIENTO DE RIESGO'!A43</f>
        <v>26</v>
      </c>
      <c r="B42" s="86">
        <f>'TRATAMIENTO DE RIESGO'!C43</f>
        <v>1</v>
      </c>
      <c r="C42" s="86" t="str">
        <f>'RIESGO INHERENTE'!E30</f>
        <v>Pérdida de la Disponibilidad</v>
      </c>
      <c r="D42" s="86" t="str">
        <f>'RIESGO INHERENTE'!B30</f>
        <v>Gestión Documental.</v>
      </c>
      <c r="E42" s="86" t="str">
        <f>'RIESGO INHERENTE'!M30</f>
        <v>BAJA</v>
      </c>
      <c r="F42" s="86" t="str">
        <f>'TRATAMIENTO DE RIESGO'!E43</f>
        <v>Susceptibilidad a la humedad, el polvo y la suciedad.</v>
      </c>
      <c r="G42" s="86" t="str">
        <f>'TRATAMIENTO DE RIESGO'!D43</f>
        <v>Reducir el riesgo</v>
      </c>
      <c r="H42" s="86" t="str">
        <f>'TRATAMIENTO DE RIESGO'!G43</f>
        <v>El profesional restaurador de la Dirección de Recursos Físicos y Gestión Documental, de forma trimestral, valida el informe de Monitoreo de condiciones ambientales de humedad relativa y temperatura y los reportes de limpieza que se realizan en las cajas de la bodega elaborado por el contratista responsable del arrendamiento del inmueble de la bodega de archivo central, en cumplimiento de las cláusulas contractuales y de la normatividad archivística en vigencia; en caso de que el contratista no realice y/o haga entrega oportuna del informe, no se realiza el pago de la factura del periodo, como evidencia queda el correo electrónico de validación del informe presentado.</v>
      </c>
      <c r="I42" s="86" t="str">
        <f>'TRATAMIENTO DE RIESGO'!I43</f>
        <v>Manual</v>
      </c>
      <c r="J42" s="211" t="s">
        <v>72</v>
      </c>
      <c r="K42" s="211" t="str">
        <f>'TRATAMIENTO DE RIESGO RESIDUAL'!E31</f>
        <v>El profesional restaurador de la Dirección de Recursos Físicos y Gestión Documental</v>
      </c>
      <c r="L42" s="211" t="s">
        <v>51</v>
      </c>
      <c r="M42" s="86">
        <f>'TRATAMIENTO DE RIESGO'!Q43</f>
        <v>100</v>
      </c>
      <c r="N42" s="86" t="str">
        <f>'VALORACIÓN CON CONTROLES'!H31</f>
        <v>BAJO</v>
      </c>
      <c r="O42" s="139" t="str">
        <f>'TRATAMIENTO DE RIESGO'!P43</f>
        <v>N/A</v>
      </c>
    </row>
    <row r="43" spans="1:15" ht="101.25" customHeight="1" x14ac:dyDescent="0.25">
      <c r="A43" s="86">
        <f>'TRATAMIENTO DE RIESGO'!A44</f>
        <v>26</v>
      </c>
      <c r="B43" s="86">
        <f>'TRATAMIENTO DE RIESGO'!C44</f>
        <v>2</v>
      </c>
      <c r="C43" s="86" t="str">
        <f>'RIESGO INHERENTE'!E30</f>
        <v>Pérdida de la Disponibilidad</v>
      </c>
      <c r="D43" s="86" t="str">
        <f>'RIESGO INHERENTE'!B30</f>
        <v>Gestión Documental.</v>
      </c>
      <c r="E43" s="86" t="str">
        <f>'RIESGO INHERENTE'!M30</f>
        <v>BAJA</v>
      </c>
      <c r="F43" s="86" t="str">
        <f>'TRATAMIENTO DE RIESGO'!E44</f>
        <v>Ausencia de protección física de la edificación, puertas y ventanas.</v>
      </c>
      <c r="G43" s="86" t="str">
        <f>'TRATAMIENTO DE RIESGO'!D44</f>
        <v>Reducir el riesgo</v>
      </c>
      <c r="H43" s="86" t="str">
        <f>'TRATAMIENTO DE RIESGO'!G44</f>
        <v>El profesional restaurador de la Dirección de Recursos Físicos y Gestión Documental valida, de forma trimestral, el informe de Mantenimiento locativo que realiza el contratista responsable del arrendamiento del inmueble de la bodega de archivo central,  en cumplimiento de las cláusulas contractuales y de la normatividad archivística en vigencia; en caso de que el contratista no realice y/o haga entrega oportuna del informe, no se realiza el pago de la factura del periodo, como evidencia queda el correo electrónico de validación del informe presentado.</v>
      </c>
      <c r="I43" s="86" t="str">
        <f>'TRATAMIENTO DE RIESGO'!I44</f>
        <v>Manual</v>
      </c>
      <c r="J43" s="211" t="s">
        <v>73</v>
      </c>
      <c r="K43" s="211" t="str">
        <f>'TRATAMIENTO DE RIESGO RESIDUAL'!E31</f>
        <v>El profesional restaurador de la Dirección de Recursos Físicos y Gestión Documental</v>
      </c>
      <c r="L43" s="211" t="s">
        <v>51</v>
      </c>
      <c r="M43" s="86">
        <f>'TRATAMIENTO DE RIESGO'!Q44</f>
        <v>100</v>
      </c>
      <c r="N43" s="86" t="str">
        <f>'VALORACIÓN CON CONTROLES'!H31</f>
        <v>BAJO</v>
      </c>
      <c r="O43" s="139" t="str">
        <f>'TRATAMIENTO DE RIESGO'!P44</f>
        <v>N/A</v>
      </c>
    </row>
    <row r="44" spans="1:15" ht="101.25" customHeight="1" x14ac:dyDescent="0.25">
      <c r="A44" s="86">
        <f>'TRATAMIENTO DE RIESGO'!A45</f>
        <v>26</v>
      </c>
      <c r="B44" s="86">
        <f>'TRATAMIENTO DE RIESGO'!C45</f>
        <v>3</v>
      </c>
      <c r="C44" s="86" t="str">
        <f>'RIESGO INHERENTE'!E30</f>
        <v>Pérdida de la Disponibilidad</v>
      </c>
      <c r="D44" s="86" t="str">
        <f>'RIESGO INHERENTE'!B30</f>
        <v>Gestión Documental.</v>
      </c>
      <c r="E44" s="86" t="str">
        <f>'RIESGO INHERENTE'!M30</f>
        <v>BAJA</v>
      </c>
      <c r="F44" s="86" t="str">
        <f>'TRATAMIENTO DE RIESGO'!E45</f>
        <v>Ausencia de copias de respaldo.</v>
      </c>
      <c r="G44" s="86" t="str">
        <f>'TRATAMIENTO DE RIESGO'!D45</f>
        <v>Reducir el riesgo</v>
      </c>
      <c r="H44" s="86" t="str">
        <f>'TRATAMIENTO DE RIESGO'!G45</f>
        <v>El profesional del archivo central de la Dirección de Recursos Físicos y Gestión Documental, cada vez que se requiera realiza la digitalización de documentos del Archivo Central que es consultada, de lo cual se conforma un repositorio de copias de respaldo digital de los documentos físicos consultados. En caso de que no se pueda realizar la digitalización de documentos por fallas relacionadas con el componente tecnológico, se realizará la solicitud formal a la Dirección de Tecnologías y sistemas de la información para atender los requerimientos, Como evidencia se entrega la matriz base de datos control de préstamo documental correspondiente a la digitalización de archivos, el cargue de evidencias se realizara de forma cuatrimestral</v>
      </c>
      <c r="I44" s="86" t="str">
        <f>'TRATAMIENTO DE RIESGO'!I45</f>
        <v>Manual</v>
      </c>
      <c r="J44" s="211" t="s">
        <v>74</v>
      </c>
      <c r="K44" s="211" t="s">
        <v>75</v>
      </c>
      <c r="L44" s="211" t="s">
        <v>50</v>
      </c>
      <c r="M44" s="86">
        <f>'TRATAMIENTO DE RIESGO'!Q45</f>
        <v>100</v>
      </c>
      <c r="N44" s="86" t="str">
        <f>'VALORACIÓN CON CONTROLES'!H31</f>
        <v>BAJO</v>
      </c>
      <c r="O44" s="139" t="str">
        <f>'TRATAMIENTO DE RIESGO'!P45</f>
        <v>N/A</v>
      </c>
    </row>
    <row r="45" spans="1:15" ht="123.75" customHeight="1" x14ac:dyDescent="0.25">
      <c r="A45" s="86">
        <f>'TRATAMIENTO DE RIESGO'!A46</f>
        <v>27</v>
      </c>
      <c r="B45" s="86">
        <f>'TRATAMIENTO DE RIESGO'!C46</f>
        <v>1</v>
      </c>
      <c r="C45" s="86" t="str">
        <f>'RIESGO INHERENTE'!E31</f>
        <v>Perdida de la Confidencialidad
Perdida de la Integridad</v>
      </c>
      <c r="D45" s="86" t="str">
        <f>'RIESGO INHERENTE'!B31</f>
        <v>Gestión Documental.</v>
      </c>
      <c r="E45" s="86" t="str">
        <f>'RIESGO INHERENTE'!M31</f>
        <v>MODERADO</v>
      </c>
      <c r="F45" s="86" t="str">
        <f>'TRATAMIENTO DE RIESGO'!E46</f>
        <v>Ausencia de asignación adecuada de responsabilidades en la seguridad de la información.</v>
      </c>
      <c r="G45" s="86" t="str">
        <f>'TRATAMIENTO DE RIESGO'!D46</f>
        <v>Reducir el riesgo</v>
      </c>
      <c r="H45" s="86" t="str">
        <f>'TRATAMIENTO DE RIESGO'!G46</f>
        <v>El administrador Funcional de la Dirección de Recursos Físicos y Gestión Documental de la plataforma SIGA, realiza de forma mensual la verificación de la asignación de usuarios, perfiles, controles de reserva parametrizados en los módulos de comunicaciones y gestión de expedientes para controlar el acceso a la información, a través del módulo de administración de la herramienta y las tablas de control de acceso de la Entidad.  En caso de no realizar la verificación mensual por ausencia de personal se informa mediante correo electrónico y/o comunicado oficial al Director de DRFGD para asignación de personal. Como evidencia se presentará el reporte de permisos asignados en los módulos de correspondencia y gestión de expedientes.</v>
      </c>
      <c r="I45" s="86" t="str">
        <f>'TRATAMIENTO DE RIESGO'!I46</f>
        <v>Automatico</v>
      </c>
      <c r="J45" s="211" t="s">
        <v>76</v>
      </c>
      <c r="K45" s="211" t="str">
        <f>'TRATAMIENTO DE RIESGO RESIDUAL'!E32</f>
        <v>El administrador Funcional de la Dirección de Recursos Físicos y Gestión Documental de la plataforma SIGA</v>
      </c>
      <c r="L45" s="211" t="s">
        <v>38</v>
      </c>
      <c r="M45" s="86">
        <f>'TRATAMIENTO DE RIESGO'!Q46</f>
        <v>100</v>
      </c>
      <c r="N45" s="86" t="str">
        <f>'VALORACIÓN CON CONTROLES'!H32</f>
        <v>BAJO</v>
      </c>
      <c r="O45" s="139" t="str">
        <f>'TRATAMIENTO DE RIESGO'!P46</f>
        <v>N/A</v>
      </c>
    </row>
    <row r="46" spans="1:15" ht="119.25" customHeight="1" x14ac:dyDescent="0.25">
      <c r="A46" s="86">
        <f>'TRATAMIENTO DE RIESGO'!A47</f>
        <v>28</v>
      </c>
      <c r="B46" s="86">
        <f>'TRATAMIENTO DE RIESGO'!C47</f>
        <v>1</v>
      </c>
      <c r="C46" s="86" t="str">
        <f>'RIESGO INHERENTE'!E32</f>
        <v>Pérdida de la Integridad</v>
      </c>
      <c r="D46" s="86" t="str">
        <f>'RIESGO INHERENTE'!B32</f>
        <v>Gestión Estratégica del Talento Humano.</v>
      </c>
      <c r="E46" s="86" t="str">
        <f>'RIESGO INHERENTE'!M32</f>
        <v>MODERADO</v>
      </c>
      <c r="F46" s="86" t="str">
        <f>'TRATAMIENTO DE RIESGO'!E47</f>
        <v>Ausencia de mecanismos de identificación y autentificación, como la autentificación de usuario.</v>
      </c>
      <c r="G46" s="86" t="str">
        <f>'TRATAMIENTO DE RIESGO'!D47</f>
        <v>Reducir el riesgo</v>
      </c>
      <c r="H46" s="86" t="str">
        <f>'TRATAMIENTO DE RIESGO'!G47</f>
        <v>El Profesional especializado responsable de nómina, solicita a la DTSI en caso de una novedad, el permiso y/o retiro de acceso de usuarios autorizados de forma permanente al sistema de información y/o repositorios asignados para el manejo de esta información, como evidencia se tendrán las comunicaciones de solicitud y/o retiro de acceso de usuarios. en caso de que los permisos no sean gestionados correctamente se reitera la solicitud mediante correo electrónico a la mesa de servicio con los ajustes requeridos. El cargue de evidencia se realizará de forma cuatrimestral.</v>
      </c>
      <c r="I46" s="86" t="str">
        <f>'TRATAMIENTO DE RIESGO'!I47</f>
        <v>Manual</v>
      </c>
      <c r="J46" s="211" t="s">
        <v>77</v>
      </c>
      <c r="K46" s="211" t="str">
        <f>'TRATAMIENTO DE RIESGO RESIDUAL'!E33</f>
        <v>El Profesional especializado responsable de nómina,</v>
      </c>
      <c r="L46" s="211" t="s">
        <v>36</v>
      </c>
      <c r="M46" s="86">
        <f>'TRATAMIENTO DE RIESGO'!Q47</f>
        <v>100</v>
      </c>
      <c r="N46" s="86" t="str">
        <f>'VALORACIÓN CON CONTROLES'!H33</f>
        <v>BAJO</v>
      </c>
      <c r="O46" s="139" t="str">
        <f>'TRATAMIENTO DE RIESGO'!P47</f>
        <v>N/A</v>
      </c>
    </row>
    <row r="47" spans="1:15" ht="119.25" customHeight="1" x14ac:dyDescent="0.25">
      <c r="A47" s="86">
        <f>'TRATAMIENTO DE RIESGO'!A48</f>
        <v>29</v>
      </c>
      <c r="B47" s="86">
        <f>'TRATAMIENTO DE RIESGO'!C48</f>
        <v>1</v>
      </c>
      <c r="C47" s="86" t="str">
        <f>'RIESGO INHERENTE'!E33</f>
        <v>Pérdida de la Confidencialidad</v>
      </c>
      <c r="D47" s="86" t="str">
        <f>'RIESGO INHERENTE'!B33</f>
        <v>Gestión Estratégica del Talento Humano.</v>
      </c>
      <c r="E47" s="86" t="str">
        <f>'RIESGO INHERENTE'!M33</f>
        <v>MODERADO</v>
      </c>
      <c r="F47" s="86" t="str">
        <f>'TRATAMIENTO DE RIESGO'!E48</f>
        <v>Ausencia de mecanismos de identificación y autentificación, como la autentificación de usuario.</v>
      </c>
      <c r="G47" s="86" t="str">
        <f>'TRATAMIENTO DE RIESGO'!D48</f>
        <v>Reducir el riesgo</v>
      </c>
      <c r="H47" s="86" t="str">
        <f>'TRATAMIENTO DE RIESGO'!G48</f>
        <v>La Dirección de Gestión Humana define el acceso de los usuarios autorizados y el equipo de archivo de la DGH, controlará el acceso al repositorio de historias laborales para la consulta y manejo de esta documentación, en caso de que los usuarios no cuenten con la autorización de acceso, no se permitirá la consulta a dichos expedientes, como evidencia se tendrá la base de préstamos de historias laborales. el cargue de evidencia se realizará Semestralmente</v>
      </c>
      <c r="I47" s="86" t="str">
        <f>'TRATAMIENTO DE RIESGO'!I48</f>
        <v>Manual</v>
      </c>
      <c r="J47" s="211" t="s">
        <v>78</v>
      </c>
      <c r="K47" s="211" t="str">
        <f>'TRATAMIENTO DE RIESGO RESIDUAL'!E34</f>
        <v>La Dirección de Gestión Humana</v>
      </c>
      <c r="L47" s="211" t="s">
        <v>46</v>
      </c>
      <c r="M47" s="86">
        <f>'TRATAMIENTO DE RIESGO'!Q48</f>
        <v>100</v>
      </c>
      <c r="N47" s="86" t="str">
        <f>'VALORACIÓN CON CONTROLES'!H34</f>
        <v>BAJO</v>
      </c>
      <c r="O47" s="139" t="str">
        <f>'TRATAMIENTO DE RIESGO'!P48</f>
        <v>N/A</v>
      </c>
    </row>
    <row r="48" spans="1:15" ht="119.25" customHeight="1" x14ac:dyDescent="0.25">
      <c r="A48" s="86">
        <f>'TRATAMIENTO DE RIESGO'!A49</f>
        <v>30</v>
      </c>
      <c r="B48" s="86">
        <f>'TRATAMIENTO DE RIESGO'!C49</f>
        <v>1</v>
      </c>
      <c r="C48" s="86" t="str">
        <f>'RIESGO INHERENTE'!E34</f>
        <v>Pérdida de la Integridad</v>
      </c>
      <c r="D48" s="86" t="str">
        <f>'RIESGO INHERENTE'!B34</f>
        <v>Gestión Financiera.</v>
      </c>
      <c r="E48" s="86" t="str">
        <f>'RIESGO INHERENTE'!M34</f>
        <v>MODERADO</v>
      </c>
      <c r="F48" s="86" t="str">
        <f>'TRATAMIENTO DE RIESGO'!E49</f>
        <v>Almacenamiento sin protección.</v>
      </c>
      <c r="G48" s="86" t="str">
        <f>'TRATAMIENTO DE RIESGO'!D49</f>
        <v>Reducir el riesgo</v>
      </c>
      <c r="H48" s="86" t="str">
        <f>'TRATAMIENTO DE RIESGO'!G49</f>
        <v>El responsable de las áreas que componen la dirección financiera (Presupuesto, Pago y contabilidad) informa al director financiero  cada vez que se requiera las solicitudes respecto a los permisos de acceso y/o cancelación de usuarios al aplicativo donde se registra la información financiera, para que se realice la gestión ante la Dirección de tecnologías de la Información, en caso de que los usuarios no cuenten con la autorización de acceso, no se permitirá la consulta a dicha información, como evidencia se tendrá los comunicados oficiales y/o correo electrónicos de las solicitudes de acceso y/o cancelación de usuarios.</v>
      </c>
      <c r="I48" s="86" t="str">
        <f>'TRATAMIENTO DE RIESGO'!I49</f>
        <v>Manual</v>
      </c>
      <c r="J48" s="211" t="s">
        <v>79</v>
      </c>
      <c r="K48" s="211" t="str">
        <f>'TRATAMIENTO DE RIESGO RESIDUAL'!E35</f>
        <v>El responsable de las áreas que componen la dirección financiera (Presupuesto, Pago y contabilidad)</v>
      </c>
      <c r="L48" s="211" t="s">
        <v>50</v>
      </c>
      <c r="M48" s="86">
        <f>'TRATAMIENTO DE RIESGO'!Q49</f>
        <v>100</v>
      </c>
      <c r="N48" s="86" t="str">
        <f>'VALORACIÓN CON CONTROLES'!H35</f>
        <v>BAJO</v>
      </c>
      <c r="O48" s="139" t="str">
        <f>'TRATAMIENTO DE RIESGO'!P49</f>
        <v>N/A</v>
      </c>
    </row>
    <row r="49" spans="1:15" ht="119.25" customHeight="1" x14ac:dyDescent="0.25">
      <c r="A49" s="86">
        <f>'TRATAMIENTO DE RIESGO'!A50</f>
        <v>31</v>
      </c>
      <c r="B49" s="86">
        <f>'TRATAMIENTO DE RIESGO'!C50</f>
        <v>1</v>
      </c>
      <c r="C49" s="86" t="str">
        <f>'RIESGO INHERENTE'!E35</f>
        <v>Pérdida de la Disponibilidad
Perdida de Confidencialidad</v>
      </c>
      <c r="D49" s="86" t="str">
        <f>'RIESGO INHERENTE'!B35</f>
        <v>Gestión Integral a las Personas Privadas de la Libertad - PPL.</v>
      </c>
      <c r="E49" s="86" t="str">
        <f>'RIESGO INHERENTE'!M35</f>
        <v>MODERADO</v>
      </c>
      <c r="F49" s="86" t="str">
        <f>'TRATAMIENTO DE RIESGO'!E50</f>
        <v>Ausencia de mecanismos de monitoreo.</v>
      </c>
      <c r="G49" s="86" t="str">
        <f>'TRATAMIENTO DE RIESGO'!D50</f>
        <v>Reducir el riesgo</v>
      </c>
      <c r="H49" s="86" t="str">
        <f>'TRATAMIENTO DE RIESGO'!G50</f>
        <v xml:space="preserve">El/la funcionario y/o contratista del área jurídica encargado del archivo, a demanda del personal del Centro Especial de Reclusión, atenderá y validará las solicitudes de préstamos de hojas de vida de PPL y demás documentos relacionados. Para lo cual es necesario diligenciar el formato “Consulta y Préstamo Documental Archivo Cárcel Distrital y Centro Especial De Reclusión-CER (F-GIP-1394)”. Para casos excepcionales en razón y función del servicio, con autorización expresa de la Dirección del CER los documentos podrán ser entregados sin el diligenciamiento del mencionado formato y dicha autorización deberá quedar por correo electrónico. Las evidencias se reportarán de forma cuatrimestral. </v>
      </c>
      <c r="I49" s="86" t="str">
        <f>'TRATAMIENTO DE RIESGO'!I50</f>
        <v>Manual</v>
      </c>
      <c r="J49" s="211" t="s">
        <v>80</v>
      </c>
      <c r="K49" s="211" t="str">
        <f>'TRATAMIENTO DE RIESGO RESIDUAL'!E36</f>
        <v>El/la funcionario y/o contratista del área jurídica encargado del archivo</v>
      </c>
      <c r="L49" s="211" t="s">
        <v>36</v>
      </c>
      <c r="M49" s="86">
        <f>'TRATAMIENTO DE RIESGO'!Q50</f>
        <v>100</v>
      </c>
      <c r="N49" s="86" t="str">
        <f>'VALORACIÓN CON CONTROLES'!H36</f>
        <v>BAJO</v>
      </c>
      <c r="O49" s="139" t="str">
        <f>'TRATAMIENTO DE RIESGO'!P50</f>
        <v>N/A</v>
      </c>
    </row>
    <row r="50" spans="1:15" ht="119.25" customHeight="1" x14ac:dyDescent="0.25">
      <c r="A50" s="86">
        <f>'TRATAMIENTO DE RIESGO'!A51</f>
        <v>32</v>
      </c>
      <c r="B50" s="86">
        <f>'TRATAMIENTO DE RIESGO'!C51</f>
        <v>1</v>
      </c>
      <c r="C50" s="86" t="str">
        <f>'RIESGO INHERENTE'!E36</f>
        <v>Pérdida de la Disponibilidad
Perdida de la Confidencialidad
Perdida de la Integridad</v>
      </c>
      <c r="D50" s="86" t="str">
        <f>'RIESGO INHERENTE'!B36</f>
        <v>Gestión Jurídica.</v>
      </c>
      <c r="E50" s="86" t="str">
        <f>'RIESGO INHERENTE'!M36</f>
        <v>MODERADO</v>
      </c>
      <c r="F50" s="86" t="str">
        <f>'TRATAMIENTO DE RIESGO'!E51</f>
        <v>Ausencia y/o alteracion de documentación.</v>
      </c>
      <c r="G50" s="86" t="str">
        <f>'TRATAMIENTO DE RIESGO'!D51</f>
        <v>Reducir el riesgo</v>
      </c>
      <c r="H50" s="86" t="str">
        <f>'TRATAMIENTO DE RIESGO'!G51</f>
        <v>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v>
      </c>
      <c r="I50" s="86" t="str">
        <f>'TRATAMIENTO DE RIESGO'!I51</f>
        <v>Manual</v>
      </c>
      <c r="J50" s="211" t="s">
        <v>54</v>
      </c>
      <c r="K50" s="211" t="str">
        <f>'TRATAMIENTO DE RIESGO RESIDUAL'!E37</f>
        <v xml:space="preserve">El responsable del equipo de archivo de la Dirección Jurídica y Contractual </v>
      </c>
      <c r="L50" s="211" t="s">
        <v>55</v>
      </c>
      <c r="M50" s="86">
        <f>'TRATAMIENTO DE RIESGO'!Q51</f>
        <v>100</v>
      </c>
      <c r="N50" s="86" t="str">
        <f>'VALORACIÓN CON CONTROLES'!H37</f>
        <v>BAJO</v>
      </c>
      <c r="O50" s="139" t="str">
        <f>'TRATAMIENTO DE RIESGO'!P51</f>
        <v>N/A</v>
      </c>
    </row>
    <row r="51" spans="1:15" ht="119.25" customHeight="1" x14ac:dyDescent="0.25">
      <c r="A51" s="86">
        <f>'TRATAMIENTO DE RIESGO'!A52</f>
        <v>33</v>
      </c>
      <c r="B51" s="86">
        <f>'TRATAMIENTO DE RIESGO'!C52</f>
        <v>1</v>
      </c>
      <c r="C51" s="86" t="str">
        <f>'RIESGO INHERENTE'!E37</f>
        <v>Pérdida de Confidencialidad, Integridad y/o disponibilidad de la información</v>
      </c>
      <c r="D51" s="86" t="str">
        <f>'RIESGO INHERENTE'!B37</f>
        <v>Gestión Tecnológica de Seguridad y Emergencias.</v>
      </c>
      <c r="E51" s="86" t="str">
        <f>'RIESGO INHERENTE'!M37</f>
        <v>MODERADO</v>
      </c>
      <c r="F51" s="86" t="str">
        <f>'TRATAMIENTO DE RIESGO'!E52</f>
        <v>Trabajo no supervisado del personal externo o de limpieza.</v>
      </c>
      <c r="G51" s="86" t="str">
        <f>'TRATAMIENTO DE RIESGO'!D52</f>
        <v>Reducir el riesgo</v>
      </c>
      <c r="H51" s="86" t="str">
        <f>'TRATAMIENTO DE RIESGO'!G52</f>
        <v>El supervisor del contrato de mantenimiento de video vigilancia y los profesionales de apoyo al mismo, realizan seguimiento a los mantenimientos de los equipos que conforman el sistema de video vigilancia, como evidencia se debe presentar el reporte mensual de los mantenimientos realizados avalado por la interventoría y/o supervisión acompañado de la conciliación técnica mensual de ANS aplicados al contratista, mes vencido, en caso de no contar con los reportes que entrega el contratista, se realizaran las gestiones pertinentes mediante comunicado oficial y/o correo electrónico sobre la información. El cargue de las evidencias se consolidará de forma cuatrimestral.</v>
      </c>
      <c r="I51" s="86" t="str">
        <f>'TRATAMIENTO DE RIESGO'!I52</f>
        <v>Manual</v>
      </c>
      <c r="J51" s="211" t="s">
        <v>81</v>
      </c>
      <c r="K51" s="211" t="str">
        <f>'TRATAMIENTO DE RIESGO RESIDUAL'!E38</f>
        <v>El supervisor del contrato de mantenimiento de video vigilancia y los profesionales de apoyo al mismo</v>
      </c>
      <c r="L51" s="211" t="s">
        <v>36</v>
      </c>
      <c r="M51" s="86">
        <f>'TRATAMIENTO DE RIESGO'!Q52</f>
        <v>100</v>
      </c>
      <c r="N51" s="86" t="str">
        <f>'VALORACIÓN CON CONTROLES'!H38</f>
        <v>BAJO</v>
      </c>
      <c r="O51" s="139" t="str">
        <f>'TRATAMIENTO DE RIESGO'!P52</f>
        <v>N/A</v>
      </c>
    </row>
    <row r="52" spans="1:15" ht="119.25" customHeight="1" x14ac:dyDescent="0.25">
      <c r="A52" s="86">
        <f>'TRATAMIENTO DE RIESGO'!A53</f>
        <v>33</v>
      </c>
      <c r="B52" s="86">
        <f>'TRATAMIENTO DE RIESGO'!C53</f>
        <v>2</v>
      </c>
      <c r="C52" s="86" t="str">
        <f>'RIESGO INHERENTE'!E37</f>
        <v>Pérdida de Confidencialidad, Integridad y/o disponibilidad de la información</v>
      </c>
      <c r="D52" s="86" t="str">
        <f>'RIESGO INHERENTE'!B37</f>
        <v>Gestión Tecnológica de Seguridad y Emergencias.</v>
      </c>
      <c r="E52" s="86" t="str">
        <f>'RIESGO INHERENTE'!M37</f>
        <v>MODERADO</v>
      </c>
      <c r="F52" s="86" t="str">
        <f>'TRATAMIENTO DE RIESGO'!E53</f>
        <v>Ausencia de acuerdos de nivel de servicio, o insuficiencia en los mismos.</v>
      </c>
      <c r="G52" s="86" t="str">
        <f>'TRATAMIENTO DE RIESGO'!D53</f>
        <v>Reducir el riesgo</v>
      </c>
      <c r="H52" s="86" t="str">
        <f>'TRATAMIENTO DE RIESGO'!G53</f>
        <v>El jefe del C4 supervisa a la empresa contratista del mantenimiento del sistema de video vigilancia y garantías extendidas del Centro de Computo. Estas actividades se registran en los informes de gestión de la empresa contratista, los cuales son recibidos y estos a su vez evidencian la operación del sistema de video vigilancia controlada por ANS, que en caso de estar por debajo de umbral se penaliza económicamente. Las evidencias corresponden al Informe mensual de la empresa contratista e informe de seguimiento mensual del contrato que se allega al mes vencido. El cargue de las evidencias se hará de forma cuatrimestral.</v>
      </c>
      <c r="I52" s="86" t="s">
        <v>82</v>
      </c>
      <c r="J52" s="211" t="s">
        <v>83</v>
      </c>
      <c r="K52" s="211" t="s">
        <v>84</v>
      </c>
      <c r="L52" s="211" t="s">
        <v>36</v>
      </c>
      <c r="M52" s="86">
        <f>'TRATAMIENTO DE RIESGO'!Q53</f>
        <v>100</v>
      </c>
      <c r="N52" s="86" t="str">
        <f>'VALORACIÓN CON CONTROLES'!H38</f>
        <v>BAJO</v>
      </c>
      <c r="O52" s="139" t="str">
        <f>'TRATAMIENTO DE RIESGO'!P53</f>
        <v>N/A</v>
      </c>
    </row>
    <row r="53" spans="1:15" ht="119.25" customHeight="1" x14ac:dyDescent="0.25">
      <c r="A53" s="86">
        <f>'TRATAMIENTO DE RIESGO'!A54</f>
        <v>34</v>
      </c>
      <c r="B53" s="86">
        <f>'TRATAMIENTO DE RIESGO'!C54</f>
        <v>1</v>
      </c>
      <c r="C53" s="86" t="str">
        <f>'RIESGO INHERENTE'!E38</f>
        <v>Pérdida de la Integridad</v>
      </c>
      <c r="D53" s="86" t="str">
        <f>'RIESGO INHERENTE'!B38</f>
        <v>Gestión y Análisis de la Información.</v>
      </c>
      <c r="E53" s="86" t="str">
        <f>'RIESGO INHERENTE'!M38</f>
        <v>ALTO</v>
      </c>
      <c r="F53" s="86" t="str">
        <f>'TRATAMIENTO DE RIESGO'!E54</f>
        <v>Uso incorrecto de software y hardware.</v>
      </c>
      <c r="G53" s="86" t="str">
        <f>'TRATAMIENTO DE RIESGO'!D54</f>
        <v>Reducir el riesgo</v>
      </c>
      <c r="H53" s="86" t="str">
        <f>'TRATAMIENTO DE RIESGO'!G54</f>
        <v>El Profesional Universitario, Especializado y/o Contratista de la Oficina de Análisis de Información y Estudios Estratégicos responsable de la bodega de datos valida mensualmente que la carga de información de las fuentes haya finalizado exitosamente por medio de consultas SQL en el rango de fechas actualizado; cuyo resultado es evidenciado en el indicador de gestión "cumplimiento en la actualización de la bodega de datos" el cual es reportado periódicamente en el Portal MIPG. En caso de incumplimiento de este indicador se deberá realizar la justificación pertinente en el Portal MIPG. Como evidencias se adjunta la consulta SQL y el cargue en el portal MIPG del indicador de gestión asociado.</v>
      </c>
      <c r="I53" s="86" t="str">
        <f>'TRATAMIENTO DE RIESGO'!I54</f>
        <v>Automatico</v>
      </c>
      <c r="J53" s="211" t="s">
        <v>85</v>
      </c>
      <c r="K53" s="211" t="str">
        <f>'TRATAMIENTO DE RIESGO RESIDUAL'!E39</f>
        <v>El Profesional Universitario, Especializado y/o Contratista de la Oficina de Análisis de Información y Estudios Estratégicos</v>
      </c>
      <c r="L53" s="211" t="s">
        <v>38</v>
      </c>
      <c r="M53" s="86">
        <f>'TRATAMIENTO DE RIESGO'!Q54</f>
        <v>100</v>
      </c>
      <c r="N53" s="86" t="str">
        <f>'VALORACIÓN CON CONTROLES'!H39</f>
        <v>BAJO</v>
      </c>
      <c r="O53" s="139" t="str">
        <f>'TRATAMIENTO DE RIESGO'!P54</f>
        <v>N/A</v>
      </c>
    </row>
    <row r="54" spans="1:15" ht="140.25" customHeight="1" x14ac:dyDescent="0.25">
      <c r="A54" s="86">
        <f>'TRATAMIENTO DE RIESGO'!A55</f>
        <v>34</v>
      </c>
      <c r="B54" s="86">
        <f>'TRATAMIENTO DE RIESGO'!C55</f>
        <v>2</v>
      </c>
      <c r="C54" s="86" t="str">
        <f>'RIESGO INHERENTE'!E38</f>
        <v>Pérdida de la Integridad</v>
      </c>
      <c r="D54" s="86" t="str">
        <f>'RIESGO INHERENTE'!B38</f>
        <v>Gestión y Análisis de la Información.</v>
      </c>
      <c r="E54" s="86" t="str">
        <f>'RIESGO INHERENTE'!M38</f>
        <v>ALTO</v>
      </c>
      <c r="F54" s="86" t="str">
        <f>'TRATAMIENTO DE RIESGO'!E55</f>
        <v>Asignación errada de los derechos de acceso.</v>
      </c>
      <c r="G54" s="86" t="str">
        <f>'TRATAMIENTO DE RIESGO'!D55</f>
        <v>Reducir el riesgo</v>
      </c>
      <c r="H54" s="86" t="str">
        <f>'TRATAMIENTO DE RIESGO'!G55</f>
        <v xml:space="preserve">El Profesional Universitario, Especializado y/o Contratista de la Oficina de Análisis de Información y Estudios Estratégicos responsable de la bodega de datos, verifica de forma Cuatrimestral, con el personal administrador de la base de datos, la asignación de permisos de usuario, roles y trazabilidad en la bodega de datos con el fin de validar que solo las personas autorizadas se encuentre con usuario activo de acuerdo a las responsabilidades asignadas, como evidencia del control, el responsable envía correo electrónico al jefe del a OAIEE, con el listado actualizado de usuarios activos especificando el tipo de acceso, permisos y trazabilidad de las acciones realizadas por cada usuario; En caso de identificar usuarios sin autorización, se deberán retirar los permisos de acceso de manera inmediata y reportar las acciones realizadas al Jefe de la Oficina.
</v>
      </c>
      <c r="I54" s="86" t="str">
        <f>'TRATAMIENTO DE RIESGO'!I55</f>
        <v>Manual</v>
      </c>
      <c r="J54" s="211" t="s">
        <v>39</v>
      </c>
      <c r="K54" s="211" t="str">
        <f>'TRATAMIENTO DE RIESGO RESIDUAL'!E39</f>
        <v>El Profesional Universitario, Especializado y/o Contratista de la Oficina de Análisis de Información y Estudios Estratégicos</v>
      </c>
      <c r="L54" s="211" t="s">
        <v>36</v>
      </c>
      <c r="M54" s="86">
        <f>'TRATAMIENTO DE RIESGO'!Q55</f>
        <v>100</v>
      </c>
      <c r="N54" s="86" t="str">
        <f>'VALORACIÓN CON CONTROLES'!H39</f>
        <v>BAJO</v>
      </c>
      <c r="O54" s="139" t="str">
        <f>'TRATAMIENTO DE RIESGO'!P55</f>
        <v>N/A</v>
      </c>
    </row>
    <row r="55" spans="1:15" ht="63.75" customHeight="1" x14ac:dyDescent="0.25">
      <c r="A55" s="86">
        <f>'RIESGO INHERENTE'!A73</f>
        <v>0</v>
      </c>
      <c r="B55" s="86"/>
      <c r="C55" s="86">
        <f>'RIESGO INHERENTE'!E73</f>
        <v>0</v>
      </c>
      <c r="D55" s="86">
        <f>'RIESGO INHERENTE'!B73</f>
        <v>0</v>
      </c>
      <c r="E55" s="86">
        <f>'RIESGO INHERENTE'!M73</f>
        <v>0</v>
      </c>
      <c r="F55" s="86">
        <f>'TRATAMIENTO DE RIESGO'!E77</f>
        <v>0</v>
      </c>
      <c r="G55" s="86">
        <f>'TRATAMIENTO DE RIESGO'!D77</f>
        <v>0</v>
      </c>
      <c r="H55" s="86">
        <f>'TRATAMIENTO DE RIESGO'!G77</f>
        <v>0</v>
      </c>
      <c r="I55" s="86">
        <f>'TRATAMIENTO DE RIESGO'!I77</f>
        <v>0</v>
      </c>
      <c r="J55" s="96"/>
      <c r="K55" s="194">
        <f>'TRATAMIENTO DE RIESGO RESIDUAL'!E73</f>
        <v>0</v>
      </c>
      <c r="L55" s="96"/>
      <c r="M55" s="86">
        <f>'TRATAMIENTO DE RIESGO'!Q80</f>
        <v>0</v>
      </c>
      <c r="N55" s="86">
        <f>'VALORACIÓN CON CONTROLES'!H73</f>
        <v>0</v>
      </c>
      <c r="O55" s="139">
        <f>'TRATAMIENTO DE RIESGO'!P77</f>
        <v>0</v>
      </c>
    </row>
  </sheetData>
  <mergeCells count="4">
    <mergeCell ref="A3:O3"/>
    <mergeCell ref="E1:N1"/>
    <mergeCell ref="A1:D1"/>
    <mergeCell ref="A2:O2"/>
  </mergeCells>
  <conditionalFormatting sqref="P2:XFD2">
    <cfRule type="containsText" dxfId="39" priority="25" operator="containsText" text="ZONA RIESGO BAJA">
      <formula>NOT(ISERROR(SEARCH("ZONA RIESGO BAJA",P2)))</formula>
    </cfRule>
    <cfRule type="containsText" dxfId="38" priority="26" operator="containsText" text="ZONA RIESGO MODERADO">
      <formula>NOT(ISERROR(SEARCH("ZONA RIESGO MODERADO",P2)))</formula>
    </cfRule>
    <cfRule type="containsText" dxfId="37" priority="27" operator="containsText" text="ZONA RIESGO ALTO">
      <formula>NOT(ISERROR(SEARCH("ZONA RIESGO ALTO",P2)))</formula>
    </cfRule>
    <cfRule type="containsText" dxfId="36" priority="28" operator="containsText" text="ZONA RIESGO EXTREMO">
      <formula>NOT(ISERROR(SEARCH("ZONA RIESGO EXTREMO",P2)))</formula>
    </cfRule>
  </conditionalFormatting>
  <conditionalFormatting sqref="E5:E55">
    <cfRule type="containsText" dxfId="35" priority="69" operator="containsText" text="BAJA">
      <formula>NOT(ISERROR(SEARCH("BAJA",E5)))</formula>
    </cfRule>
    <cfRule type="containsText" dxfId="34" priority="70" operator="containsText" text="MODERADO">
      <formula>NOT(ISERROR(SEARCH("MODERADO",E5)))</formula>
    </cfRule>
    <cfRule type="containsText" dxfId="33" priority="71" operator="containsText" text="ALTO">
      <formula>NOT(ISERROR(SEARCH("ALTO",E5)))</formula>
    </cfRule>
    <cfRule type="containsText" dxfId="32" priority="72" operator="containsText" text="EXTREMO">
      <formula>NOT(ISERROR(SEARCH("EXTREMO",E5)))</formula>
    </cfRule>
  </conditionalFormatting>
  <conditionalFormatting sqref="N5:N55">
    <cfRule type="containsText" dxfId="31" priority="21" operator="containsText" text="EXTREMO">
      <formula>NOT(ISERROR(SEARCH("EXTREMO",N5)))</formula>
    </cfRule>
    <cfRule type="containsText" dxfId="30" priority="22" operator="containsText" text="ALTO">
      <formula>NOT(ISERROR(SEARCH("ALTO",N5)))</formula>
    </cfRule>
    <cfRule type="containsText" dxfId="29" priority="23" operator="containsText" text="BAJO">
      <formula>NOT(ISERROR(SEARCH("BAJO",N5)))</formula>
    </cfRule>
    <cfRule type="containsText" dxfId="28" priority="24" operator="containsText" text="MODERADO">
      <formula>NOT(ISERROR(SEARCH("MODERADO",N5)))</formula>
    </cfRule>
  </conditionalFormatting>
  <conditionalFormatting sqref="O1">
    <cfRule type="containsText" dxfId="27" priority="17" operator="containsText" text="ZONA RIESGO BAJA">
      <formula>NOT(ISERROR(SEARCH("ZONA RIESGO BAJA",O1)))</formula>
    </cfRule>
    <cfRule type="containsText" dxfId="26" priority="18" operator="containsText" text="ZONA RIESGO MODERADO">
      <formula>NOT(ISERROR(SEARCH("ZONA RIESGO MODERADO",O1)))</formula>
    </cfRule>
    <cfRule type="containsText" dxfId="25" priority="19" operator="containsText" text="ZONA RIESGO ALTO">
      <formula>NOT(ISERROR(SEARCH("ZONA RIESGO ALTO",O1)))</formula>
    </cfRule>
    <cfRule type="containsText" dxfId="24" priority="20" operator="containsText" text="ZONA RIESGO EXTREMO">
      <formula>NOT(ISERROR(SEARCH("ZONA RIESGO EXTREMO",O1)))</formula>
    </cfRule>
  </conditionalFormatting>
  <pageMargins left="0.70866141732283472" right="0.70866141732283472" top="0.74803149606299213" bottom="0.74803149606299213" header="0.31496062992125984" footer="0.31496062992125984"/>
  <pageSetup paperSize="9" scale="26" fitToHeight="0" orientation="landscape" r:id="rId1"/>
  <headerFooter>
    <oddFooter>&amp;R&amp;G</oddFooter>
  </headerFooter>
  <customProperties>
    <customPr name="MC_LastUpdate" r:id="rId2"/>
    <customPr name="MC_LastUser" r:id="rId3"/>
    <customPr name="MC_SheetModified" r:id="rId4"/>
  </customProperties>
  <drawing r:id="rId5"/>
  <legacyDrawing r:id="rId6"/>
  <legacyDrawingHF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4.9989318521683403E-2"/>
    <pageSetUpPr fitToPage="1"/>
  </sheetPr>
  <dimension ref="A1:AJ289"/>
  <sheetViews>
    <sheetView view="pageBreakPreview" zoomScale="60" zoomScaleNormal="60" workbookViewId="0">
      <selection activeCell="C248" sqref="C248"/>
    </sheetView>
  </sheetViews>
  <sheetFormatPr baseColWidth="10" defaultColWidth="11.42578125" defaultRowHeight="15" x14ac:dyDescent="0.25"/>
  <cols>
    <col min="2" max="2" width="16.7109375" customWidth="1"/>
    <col min="3" max="3" width="28.5703125" customWidth="1"/>
    <col min="5" max="5" width="13.7109375" customWidth="1"/>
    <col min="6" max="6" width="29" customWidth="1"/>
    <col min="7" max="7" width="41" customWidth="1"/>
    <col min="9" max="9" width="19.7109375" customWidth="1"/>
    <col min="10" max="10" width="22.42578125" customWidth="1"/>
    <col min="11" max="11" width="12.5703125" customWidth="1"/>
    <col min="12" max="12" width="11.42578125" customWidth="1"/>
    <col min="13" max="13" width="21.140625" customWidth="1"/>
    <col min="14" max="14" width="22.42578125" customWidth="1"/>
    <col min="15" max="15" width="45.42578125" customWidth="1"/>
    <col min="16" max="16" width="11.42578125" customWidth="1"/>
    <col min="17" max="17" width="14.85546875" customWidth="1"/>
    <col min="18" max="18" width="25.7109375" customWidth="1"/>
    <col min="19" max="19" width="14.7109375" customWidth="1"/>
    <col min="20" max="20" width="16.5703125" customWidth="1"/>
    <col min="21" max="21" width="20" customWidth="1"/>
    <col min="22" max="22" width="18.85546875" customWidth="1"/>
    <col min="23" max="23" width="18.42578125" style="219" customWidth="1"/>
    <col min="24" max="24" width="37" customWidth="1"/>
    <col min="25" max="25" width="15.5703125" customWidth="1"/>
    <col min="26" max="26" width="11.42578125" customWidth="1"/>
    <col min="27" max="27" width="13" customWidth="1"/>
    <col min="28" max="28" width="16.140625" style="219" customWidth="1"/>
    <col min="29" max="29" width="11.42578125" customWidth="1"/>
    <col min="31" max="31" width="13" customWidth="1"/>
    <col min="32" max="32" width="13.28515625" customWidth="1"/>
    <col min="35" max="35" width="11.42578125" customWidth="1"/>
    <col min="36" max="36" width="14.140625" customWidth="1"/>
  </cols>
  <sheetData>
    <row r="1" spans="1:36" s="174" customFormat="1" ht="50.25" customHeight="1" x14ac:dyDescent="0.2">
      <c r="A1" s="280"/>
      <c r="B1" s="281"/>
      <c r="C1" s="281"/>
      <c r="D1" s="286" t="s">
        <v>86</v>
      </c>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90" t="s">
        <v>87</v>
      </c>
      <c r="AJ1" s="291"/>
    </row>
    <row r="2" spans="1:36" s="174" customFormat="1" ht="25.5" customHeight="1" x14ac:dyDescent="0.2">
      <c r="A2" s="282"/>
      <c r="B2" s="283"/>
      <c r="C2" s="283"/>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92"/>
      <c r="AJ2" s="293"/>
    </row>
    <row r="3" spans="1:36" s="174" customFormat="1" ht="36" customHeight="1" x14ac:dyDescent="0.2">
      <c r="A3" s="282"/>
      <c r="B3" s="283"/>
      <c r="C3" s="283"/>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92"/>
      <c r="AJ3" s="293"/>
    </row>
    <row r="4" spans="1:36" s="174" customFormat="1" ht="18.75" customHeight="1" x14ac:dyDescent="0.2">
      <c r="A4" s="282"/>
      <c r="B4" s="283"/>
      <c r="C4" s="283"/>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92"/>
      <c r="AJ4" s="293"/>
    </row>
    <row r="5" spans="1:36" s="174" customFormat="1" ht="33.75" customHeight="1" thickBot="1" x14ac:dyDescent="0.25">
      <c r="A5" s="284"/>
      <c r="B5" s="285"/>
      <c r="C5" s="285"/>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94"/>
      <c r="AJ5" s="295"/>
    </row>
    <row r="6" spans="1:36" s="174" customFormat="1" ht="17.25" customHeight="1" thickBot="1" x14ac:dyDescent="0.25">
      <c r="A6" s="296"/>
      <c r="B6" s="297"/>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298"/>
    </row>
    <row r="7" spans="1:36" ht="45.75" customHeight="1" x14ac:dyDescent="0.25">
      <c r="A7" s="299" t="s">
        <v>88</v>
      </c>
      <c r="B7" s="277"/>
      <c r="C7" s="277"/>
      <c r="D7" s="277"/>
      <c r="E7" s="278"/>
      <c r="F7" s="276" t="s">
        <v>89</v>
      </c>
      <c r="G7" s="277"/>
      <c r="H7" s="278"/>
      <c r="I7" s="276" t="s">
        <v>90</v>
      </c>
      <c r="J7" s="277"/>
      <c r="K7" s="278"/>
      <c r="L7" s="300" t="s">
        <v>91</v>
      </c>
      <c r="M7" s="302" t="s">
        <v>92</v>
      </c>
      <c r="N7" s="302"/>
      <c r="O7" s="303"/>
      <c r="P7" s="276" t="s">
        <v>93</v>
      </c>
      <c r="Q7" s="277"/>
      <c r="R7" s="277"/>
      <c r="S7" s="277"/>
      <c r="T7" s="277"/>
      <c r="U7" s="277"/>
      <c r="V7" s="278"/>
      <c r="W7" s="276" t="s">
        <v>94</v>
      </c>
      <c r="X7" s="277"/>
      <c r="Y7" s="277"/>
      <c r="Z7" s="277"/>
      <c r="AA7" s="277"/>
      <c r="AB7" s="277"/>
      <c r="AC7" s="278"/>
      <c r="AD7" s="276" t="s">
        <v>95</v>
      </c>
      <c r="AE7" s="277"/>
      <c r="AF7" s="277"/>
      <c r="AG7" s="276" t="s">
        <v>96</v>
      </c>
      <c r="AH7" s="277"/>
      <c r="AI7" s="277"/>
      <c r="AJ7" s="279"/>
    </row>
    <row r="8" spans="1:36" s="181" customFormat="1" ht="94.5" x14ac:dyDescent="0.25">
      <c r="A8" s="175" t="s">
        <v>97</v>
      </c>
      <c r="B8" s="176" t="s">
        <v>98</v>
      </c>
      <c r="C8" s="176" t="s">
        <v>23</v>
      </c>
      <c r="D8" s="176" t="s">
        <v>99</v>
      </c>
      <c r="E8" s="177" t="s">
        <v>100</v>
      </c>
      <c r="F8" s="178" t="s">
        <v>101</v>
      </c>
      <c r="G8" s="178" t="s">
        <v>102</v>
      </c>
      <c r="H8" s="178" t="s">
        <v>103</v>
      </c>
      <c r="I8" s="178" t="s">
        <v>104</v>
      </c>
      <c r="J8" s="178" t="s">
        <v>105</v>
      </c>
      <c r="K8" s="178" t="s">
        <v>106</v>
      </c>
      <c r="L8" s="301"/>
      <c r="M8" s="178" t="s">
        <v>107</v>
      </c>
      <c r="N8" s="178" t="s">
        <v>108</v>
      </c>
      <c r="O8" s="178" t="s">
        <v>109</v>
      </c>
      <c r="P8" s="178" t="s">
        <v>110</v>
      </c>
      <c r="Q8" s="178" t="s">
        <v>111</v>
      </c>
      <c r="R8" s="178" t="s">
        <v>112</v>
      </c>
      <c r="S8" s="178" t="s">
        <v>113</v>
      </c>
      <c r="T8" s="178" t="s">
        <v>114</v>
      </c>
      <c r="U8" s="178" t="s">
        <v>115</v>
      </c>
      <c r="V8" s="178" t="s">
        <v>116</v>
      </c>
      <c r="W8" s="215" t="s">
        <v>117</v>
      </c>
      <c r="X8" s="178" t="s">
        <v>118</v>
      </c>
      <c r="Y8" s="178" t="s">
        <v>119</v>
      </c>
      <c r="Z8" s="178" t="s">
        <v>120</v>
      </c>
      <c r="AA8" s="178" t="s">
        <v>121</v>
      </c>
      <c r="AB8" s="215" t="s">
        <v>122</v>
      </c>
      <c r="AC8" s="178" t="s">
        <v>123</v>
      </c>
      <c r="AD8" s="178" t="s">
        <v>124</v>
      </c>
      <c r="AE8" s="178" t="s">
        <v>125</v>
      </c>
      <c r="AF8" s="178" t="s">
        <v>126</v>
      </c>
      <c r="AG8" s="179" t="s">
        <v>127</v>
      </c>
      <c r="AH8" s="179" t="s">
        <v>128</v>
      </c>
      <c r="AI8" s="179" t="s">
        <v>129</v>
      </c>
      <c r="AJ8" s="180" t="s">
        <v>130</v>
      </c>
    </row>
    <row r="9" spans="1:36" ht="47.25" customHeight="1" x14ac:dyDescent="0.25">
      <c r="A9" s="182" t="s">
        <v>131</v>
      </c>
      <c r="B9" s="122" t="s">
        <v>132</v>
      </c>
      <c r="C9" s="122" t="s">
        <v>133</v>
      </c>
      <c r="D9" s="122" t="s">
        <v>134</v>
      </c>
      <c r="E9" s="122" t="s">
        <v>135</v>
      </c>
      <c r="F9" s="122" t="s">
        <v>136</v>
      </c>
      <c r="G9" s="122" t="s">
        <v>137</v>
      </c>
      <c r="H9" s="122" t="s">
        <v>138</v>
      </c>
      <c r="I9" s="122" t="s">
        <v>139</v>
      </c>
      <c r="J9" s="122" t="s">
        <v>140</v>
      </c>
      <c r="K9" s="122" t="s">
        <v>141</v>
      </c>
      <c r="L9" s="122" t="s">
        <v>142</v>
      </c>
      <c r="M9" s="122" t="s">
        <v>136</v>
      </c>
      <c r="N9" s="122" t="s">
        <v>143</v>
      </c>
      <c r="O9" s="122" t="s">
        <v>144</v>
      </c>
      <c r="P9" s="122" t="s">
        <v>145</v>
      </c>
      <c r="Q9" s="122" t="s">
        <v>146</v>
      </c>
      <c r="R9" s="122" t="s">
        <v>147</v>
      </c>
      <c r="S9" s="122" t="s">
        <v>148</v>
      </c>
      <c r="T9" s="122" t="s">
        <v>149</v>
      </c>
      <c r="U9" s="122" t="s">
        <v>135</v>
      </c>
      <c r="V9" s="122" t="s">
        <v>147</v>
      </c>
      <c r="W9" s="201" t="str">
        <f t="shared" ref="W9:W37" si="0">IF(Q9="IPública","N/A","")</f>
        <v>N/A</v>
      </c>
      <c r="X9" s="122" t="s">
        <v>135</v>
      </c>
      <c r="Y9" s="99" t="str">
        <f t="shared" ref="Y9:Y51" si="1">IF(Q9="IPública","N/A","")</f>
        <v>N/A</v>
      </c>
      <c r="Z9" s="99" t="str">
        <f t="shared" ref="Z9:Z51" si="2">IF(Q9="IPública","N/A","")</f>
        <v>N/A</v>
      </c>
      <c r="AA9" s="122" t="s">
        <v>135</v>
      </c>
      <c r="AB9" s="201" t="s">
        <v>135</v>
      </c>
      <c r="AC9" s="99" t="str">
        <f t="shared" ref="AC9:AC10" si="3">IF(Q9="IPública","N/A","")</f>
        <v>N/A</v>
      </c>
      <c r="AD9" s="122" t="s">
        <v>150</v>
      </c>
      <c r="AE9" s="122" t="s">
        <v>150</v>
      </c>
      <c r="AF9" s="122" t="s">
        <v>150</v>
      </c>
      <c r="AG9" s="122" t="s">
        <v>151</v>
      </c>
      <c r="AH9" s="122" t="s">
        <v>151</v>
      </c>
      <c r="AI9" s="122" t="s">
        <v>151</v>
      </c>
      <c r="AJ9" s="183" t="str">
        <f>IF(OR(AND(AG9="Alta",AH9="Alta"),AND(AG9="Alta",AI9="Alta"),AND(AH9="Alta",AI9="Alta")),"Alta",IF(AND(AG9="Baja",AH9="Baja",AI9="Baja"),"Baja",IF(AG9="Media","Media",IF(AG9="Alta","Media",IF(AH9="Media","Media",IF(AH9="Alta","Media",IF(AI9="Media","Media",IF(AI9="Alta","Media",""))))))))</f>
        <v>Media</v>
      </c>
    </row>
    <row r="10" spans="1:36" ht="66" customHeight="1" x14ac:dyDescent="0.25">
      <c r="A10" s="182" t="s">
        <v>152</v>
      </c>
      <c r="B10" s="122" t="s">
        <v>132</v>
      </c>
      <c r="C10" s="122" t="s">
        <v>133</v>
      </c>
      <c r="D10" s="122" t="s">
        <v>135</v>
      </c>
      <c r="E10" s="122" t="s">
        <v>135</v>
      </c>
      <c r="F10" s="122" t="s">
        <v>153</v>
      </c>
      <c r="G10" s="122" t="s">
        <v>154</v>
      </c>
      <c r="H10" s="122" t="s">
        <v>138</v>
      </c>
      <c r="I10" s="122" t="s">
        <v>139</v>
      </c>
      <c r="J10" s="122" t="s">
        <v>140</v>
      </c>
      <c r="K10" s="122" t="s">
        <v>141</v>
      </c>
      <c r="L10" s="122" t="s">
        <v>142</v>
      </c>
      <c r="M10" s="122" t="s">
        <v>153</v>
      </c>
      <c r="N10" s="122" t="s">
        <v>155</v>
      </c>
      <c r="O10" s="122" t="s">
        <v>156</v>
      </c>
      <c r="P10" s="122" t="s">
        <v>145</v>
      </c>
      <c r="Q10" s="122" t="s">
        <v>146</v>
      </c>
      <c r="R10" s="122" t="s">
        <v>147</v>
      </c>
      <c r="S10" s="122" t="s">
        <v>148</v>
      </c>
      <c r="T10" s="122" t="s">
        <v>149</v>
      </c>
      <c r="U10" s="122" t="s">
        <v>135</v>
      </c>
      <c r="V10" s="122" t="s">
        <v>147</v>
      </c>
      <c r="W10" s="201" t="str">
        <f t="shared" si="0"/>
        <v>N/A</v>
      </c>
      <c r="X10" s="122" t="s">
        <v>135</v>
      </c>
      <c r="Y10" s="99" t="str">
        <f t="shared" si="1"/>
        <v>N/A</v>
      </c>
      <c r="Z10" s="99" t="str">
        <f t="shared" si="2"/>
        <v>N/A</v>
      </c>
      <c r="AA10" s="122" t="s">
        <v>135</v>
      </c>
      <c r="AB10" s="201" t="s">
        <v>135</v>
      </c>
      <c r="AC10" s="99" t="str">
        <f t="shared" si="3"/>
        <v>N/A</v>
      </c>
      <c r="AD10" s="122" t="s">
        <v>150</v>
      </c>
      <c r="AE10" s="122" t="s">
        <v>150</v>
      </c>
      <c r="AF10" s="122" t="s">
        <v>150</v>
      </c>
      <c r="AG10" s="122" t="s">
        <v>151</v>
      </c>
      <c r="AH10" s="122" t="s">
        <v>151</v>
      </c>
      <c r="AI10" s="122" t="s">
        <v>151</v>
      </c>
      <c r="AJ10" s="183" t="str">
        <f t="shared" ref="AJ10:AJ73" si="4">IF(OR(AND(AG10="Alta",AH10="Alta"),AND(AG10="Alta",AI10="Alta"),AND(AH10="Alta",AI10="Alta")),"Alta",IF(AND(AG10="Baja",AH10="Baja",AI10="Baja"),"Baja",IF(AG10="Media","Media",IF(AG10="Alta","Media",IF(AH10="Media","Media",IF(AH10="Alta","Media",IF(AI10="Media","Media",IF(AI10="Alta","Media",""))))))))</f>
        <v>Media</v>
      </c>
    </row>
    <row r="11" spans="1:36" ht="127.5" x14ac:dyDescent="0.25">
      <c r="A11" s="182" t="s">
        <v>157</v>
      </c>
      <c r="B11" s="122" t="s">
        <v>132</v>
      </c>
      <c r="C11" s="122" t="s">
        <v>133</v>
      </c>
      <c r="D11" s="122" t="s">
        <v>158</v>
      </c>
      <c r="E11" s="122" t="s">
        <v>135</v>
      </c>
      <c r="F11" s="122" t="s">
        <v>159</v>
      </c>
      <c r="G11" s="122" t="s">
        <v>160</v>
      </c>
      <c r="H11" s="122" t="s">
        <v>138</v>
      </c>
      <c r="I11" s="122" t="s">
        <v>161</v>
      </c>
      <c r="J11" s="122" t="s">
        <v>162</v>
      </c>
      <c r="K11" s="122" t="s">
        <v>141</v>
      </c>
      <c r="L11" s="122" t="s">
        <v>142</v>
      </c>
      <c r="M11" s="122" t="s">
        <v>163</v>
      </c>
      <c r="N11" s="122" t="s">
        <v>164</v>
      </c>
      <c r="O11" s="122" t="s">
        <v>165</v>
      </c>
      <c r="P11" s="122" t="s">
        <v>150</v>
      </c>
      <c r="Q11" s="122" t="s">
        <v>146</v>
      </c>
      <c r="R11" s="122" t="s">
        <v>147</v>
      </c>
      <c r="S11" s="122" t="s">
        <v>166</v>
      </c>
      <c r="T11" s="122" t="s">
        <v>167</v>
      </c>
      <c r="U11" s="122" t="s">
        <v>168</v>
      </c>
      <c r="V11" s="122" t="s">
        <v>147</v>
      </c>
      <c r="W11" s="201" t="str">
        <f>IF(Q11="IPública","N/A","")</f>
        <v>N/A</v>
      </c>
      <c r="X11" s="122" t="s">
        <v>135</v>
      </c>
      <c r="Y11" s="99" t="str">
        <f t="shared" si="1"/>
        <v>N/A</v>
      </c>
      <c r="Z11" s="99" t="str">
        <f t="shared" si="2"/>
        <v>N/A</v>
      </c>
      <c r="AA11" s="122" t="s">
        <v>135</v>
      </c>
      <c r="AB11" s="201" t="s">
        <v>135</v>
      </c>
      <c r="AC11" s="99" t="str">
        <f>IF(Q11="IPública","N/A","")</f>
        <v>N/A</v>
      </c>
      <c r="AD11" s="122" t="s">
        <v>150</v>
      </c>
      <c r="AE11" s="122" t="s">
        <v>150</v>
      </c>
      <c r="AF11" s="122" t="s">
        <v>150</v>
      </c>
      <c r="AG11" s="122" t="s">
        <v>169</v>
      </c>
      <c r="AH11" s="122" t="s">
        <v>169</v>
      </c>
      <c r="AI11" s="122" t="s">
        <v>169</v>
      </c>
      <c r="AJ11" s="183" t="str">
        <f t="shared" si="4"/>
        <v>Baja</v>
      </c>
    </row>
    <row r="12" spans="1:36" ht="76.5" x14ac:dyDescent="0.25">
      <c r="A12" s="182" t="s">
        <v>170</v>
      </c>
      <c r="B12" s="122" t="s">
        <v>132</v>
      </c>
      <c r="C12" s="122" t="s">
        <v>133</v>
      </c>
      <c r="D12" s="122" t="s">
        <v>158</v>
      </c>
      <c r="E12" s="122" t="s">
        <v>171</v>
      </c>
      <c r="F12" s="122" t="s">
        <v>172</v>
      </c>
      <c r="G12" s="122" t="s">
        <v>173</v>
      </c>
      <c r="H12" s="122" t="s">
        <v>138</v>
      </c>
      <c r="I12" s="122" t="s">
        <v>161</v>
      </c>
      <c r="J12" s="122" t="s">
        <v>162</v>
      </c>
      <c r="K12" s="122" t="s">
        <v>174</v>
      </c>
      <c r="L12" s="122" t="s">
        <v>142</v>
      </c>
      <c r="M12" s="122" t="s">
        <v>175</v>
      </c>
      <c r="N12" s="122" t="s">
        <v>175</v>
      </c>
      <c r="O12" s="122" t="s">
        <v>175</v>
      </c>
      <c r="P12" s="122" t="s">
        <v>145</v>
      </c>
      <c r="Q12" s="122" t="s">
        <v>146</v>
      </c>
      <c r="R12" s="122" t="s">
        <v>147</v>
      </c>
      <c r="S12" s="122" t="s">
        <v>148</v>
      </c>
      <c r="T12" s="122" t="s">
        <v>167</v>
      </c>
      <c r="U12" s="122" t="s">
        <v>135</v>
      </c>
      <c r="V12" s="122" t="s">
        <v>147</v>
      </c>
      <c r="W12" s="201" t="s">
        <v>135</v>
      </c>
      <c r="X12" s="122" t="s">
        <v>135</v>
      </c>
      <c r="Y12" s="99" t="s">
        <v>135</v>
      </c>
      <c r="Z12" s="99" t="s">
        <v>135</v>
      </c>
      <c r="AA12" s="122" t="s">
        <v>135</v>
      </c>
      <c r="AB12" s="201" t="s">
        <v>135</v>
      </c>
      <c r="AC12" s="99" t="s">
        <v>135</v>
      </c>
      <c r="AD12" s="122" t="s">
        <v>150</v>
      </c>
      <c r="AE12" s="122" t="s">
        <v>150</v>
      </c>
      <c r="AF12" s="122" t="s">
        <v>150</v>
      </c>
      <c r="AG12" s="122" t="s">
        <v>169</v>
      </c>
      <c r="AH12" s="122" t="s">
        <v>151</v>
      </c>
      <c r="AI12" s="122" t="s">
        <v>151</v>
      </c>
      <c r="AJ12" s="183" t="str">
        <f t="shared" si="4"/>
        <v>Media</v>
      </c>
    </row>
    <row r="13" spans="1:36" ht="51" x14ac:dyDescent="0.25">
      <c r="A13" s="182" t="s">
        <v>176</v>
      </c>
      <c r="B13" s="122" t="s">
        <v>132</v>
      </c>
      <c r="C13" s="122" t="s">
        <v>133</v>
      </c>
      <c r="D13" s="122" t="s">
        <v>158</v>
      </c>
      <c r="E13" s="122" t="s">
        <v>177</v>
      </c>
      <c r="F13" s="122" t="s">
        <v>178</v>
      </c>
      <c r="G13" s="122" t="s">
        <v>179</v>
      </c>
      <c r="H13" s="122" t="s">
        <v>138</v>
      </c>
      <c r="I13" s="122" t="s">
        <v>161</v>
      </c>
      <c r="J13" s="122" t="s">
        <v>162</v>
      </c>
      <c r="K13" s="122" t="s">
        <v>174</v>
      </c>
      <c r="L13" s="122" t="s">
        <v>142</v>
      </c>
      <c r="M13" s="122" t="s">
        <v>175</v>
      </c>
      <c r="N13" s="122" t="s">
        <v>175</v>
      </c>
      <c r="O13" s="122" t="s">
        <v>175</v>
      </c>
      <c r="P13" s="122" t="s">
        <v>145</v>
      </c>
      <c r="Q13" s="122" t="s">
        <v>180</v>
      </c>
      <c r="R13" s="122" t="s">
        <v>147</v>
      </c>
      <c r="S13" s="122" t="s">
        <v>148</v>
      </c>
      <c r="T13" s="122" t="s">
        <v>149</v>
      </c>
      <c r="U13" s="122" t="s">
        <v>135</v>
      </c>
      <c r="V13" s="122" t="s">
        <v>147</v>
      </c>
      <c r="W13" s="201">
        <v>43831</v>
      </c>
      <c r="X13" s="122" t="s">
        <v>181</v>
      </c>
      <c r="Y13" s="99" t="s">
        <v>182</v>
      </c>
      <c r="Z13" s="99" t="s">
        <v>183</v>
      </c>
      <c r="AA13" s="122" t="s">
        <v>184</v>
      </c>
      <c r="AB13" s="201">
        <v>45862</v>
      </c>
      <c r="AC13" s="99" t="s">
        <v>185</v>
      </c>
      <c r="AD13" s="122" t="s">
        <v>150</v>
      </c>
      <c r="AE13" s="122" t="s">
        <v>150</v>
      </c>
      <c r="AF13" s="122" t="s">
        <v>150</v>
      </c>
      <c r="AG13" s="122" t="s">
        <v>169</v>
      </c>
      <c r="AH13" s="122" t="s">
        <v>151</v>
      </c>
      <c r="AI13" s="122" t="s">
        <v>151</v>
      </c>
      <c r="AJ13" s="183" t="str">
        <f t="shared" si="4"/>
        <v>Media</v>
      </c>
    </row>
    <row r="14" spans="1:36" ht="76.5" x14ac:dyDescent="0.25">
      <c r="A14" s="182" t="s">
        <v>186</v>
      </c>
      <c r="B14" s="122" t="s">
        <v>132</v>
      </c>
      <c r="C14" s="122" t="s">
        <v>133</v>
      </c>
      <c r="D14" s="122" t="s">
        <v>158</v>
      </c>
      <c r="E14" s="122" t="s">
        <v>187</v>
      </c>
      <c r="F14" s="122" t="s">
        <v>188</v>
      </c>
      <c r="G14" s="122" t="s">
        <v>189</v>
      </c>
      <c r="H14" s="122" t="s">
        <v>138</v>
      </c>
      <c r="I14" s="122" t="s">
        <v>161</v>
      </c>
      <c r="J14" s="122" t="s">
        <v>190</v>
      </c>
      <c r="K14" s="122" t="s">
        <v>191</v>
      </c>
      <c r="L14" s="122" t="s">
        <v>142</v>
      </c>
      <c r="M14" s="122" t="s">
        <v>175</v>
      </c>
      <c r="N14" s="122" t="s">
        <v>175</v>
      </c>
      <c r="O14" s="122" t="s">
        <v>175</v>
      </c>
      <c r="P14" s="122" t="s">
        <v>145</v>
      </c>
      <c r="Q14" s="122" t="s">
        <v>180</v>
      </c>
      <c r="R14" s="122" t="s">
        <v>147</v>
      </c>
      <c r="S14" s="122" t="s">
        <v>148</v>
      </c>
      <c r="T14" s="122" t="s">
        <v>149</v>
      </c>
      <c r="U14" s="122" t="s">
        <v>135</v>
      </c>
      <c r="V14" s="122" t="s">
        <v>147</v>
      </c>
      <c r="W14" s="201">
        <v>44562</v>
      </c>
      <c r="X14" s="122" t="s">
        <v>181</v>
      </c>
      <c r="Y14" s="99" t="s">
        <v>182</v>
      </c>
      <c r="Z14" s="99" t="s">
        <v>183</v>
      </c>
      <c r="AA14" s="122" t="s">
        <v>184</v>
      </c>
      <c r="AB14" s="201">
        <v>45862</v>
      </c>
      <c r="AC14" s="99" t="s">
        <v>185</v>
      </c>
      <c r="AD14" s="122" t="s">
        <v>150</v>
      </c>
      <c r="AE14" s="122" t="s">
        <v>150</v>
      </c>
      <c r="AF14" s="122" t="s">
        <v>150</v>
      </c>
      <c r="AG14" s="122" t="s">
        <v>169</v>
      </c>
      <c r="AH14" s="122" t="s">
        <v>169</v>
      </c>
      <c r="AI14" s="122" t="s">
        <v>169</v>
      </c>
      <c r="AJ14" s="183" t="str">
        <f t="shared" si="4"/>
        <v>Baja</v>
      </c>
    </row>
    <row r="15" spans="1:36" ht="102" x14ac:dyDescent="0.25">
      <c r="A15" s="182" t="s">
        <v>192</v>
      </c>
      <c r="B15" s="122" t="s">
        <v>132</v>
      </c>
      <c r="C15" s="122" t="s">
        <v>133</v>
      </c>
      <c r="D15" s="122" t="s">
        <v>158</v>
      </c>
      <c r="E15" s="122" t="s">
        <v>135</v>
      </c>
      <c r="F15" s="122" t="s">
        <v>193</v>
      </c>
      <c r="G15" s="122" t="s">
        <v>194</v>
      </c>
      <c r="H15" s="122" t="s">
        <v>138</v>
      </c>
      <c r="I15" s="122" t="s">
        <v>161</v>
      </c>
      <c r="J15" s="122" t="s">
        <v>162</v>
      </c>
      <c r="K15" s="122" t="s">
        <v>195</v>
      </c>
      <c r="L15" s="122" t="s">
        <v>142</v>
      </c>
      <c r="M15" s="122" t="s">
        <v>175</v>
      </c>
      <c r="N15" s="122" t="s">
        <v>175</v>
      </c>
      <c r="O15" s="122" t="s">
        <v>175</v>
      </c>
      <c r="P15" s="122" t="s">
        <v>150</v>
      </c>
      <c r="Q15" s="122" t="s">
        <v>180</v>
      </c>
      <c r="R15" s="122" t="s">
        <v>147</v>
      </c>
      <c r="S15" s="122" t="s">
        <v>148</v>
      </c>
      <c r="T15" s="122" t="s">
        <v>149</v>
      </c>
      <c r="U15" s="122" t="s">
        <v>135</v>
      </c>
      <c r="V15" s="122" t="s">
        <v>147</v>
      </c>
      <c r="W15" s="201">
        <v>44562</v>
      </c>
      <c r="X15" s="122" t="s">
        <v>181</v>
      </c>
      <c r="Y15" s="99" t="s">
        <v>182</v>
      </c>
      <c r="Z15" s="99" t="s">
        <v>183</v>
      </c>
      <c r="AA15" s="122" t="s">
        <v>184</v>
      </c>
      <c r="AB15" s="201">
        <v>45862</v>
      </c>
      <c r="AC15" s="99" t="s">
        <v>185</v>
      </c>
      <c r="AD15" s="122" t="s">
        <v>150</v>
      </c>
      <c r="AE15" s="122" t="s">
        <v>150</v>
      </c>
      <c r="AF15" s="122" t="s">
        <v>150</v>
      </c>
      <c r="AG15" s="122" t="s">
        <v>169</v>
      </c>
      <c r="AH15" s="122" t="s">
        <v>169</v>
      </c>
      <c r="AI15" s="122" t="s">
        <v>169</v>
      </c>
      <c r="AJ15" s="183" t="str">
        <f t="shared" si="4"/>
        <v>Baja</v>
      </c>
    </row>
    <row r="16" spans="1:36" ht="89.25" x14ac:dyDescent="0.25">
      <c r="A16" s="182" t="s">
        <v>196</v>
      </c>
      <c r="B16" s="122" t="s">
        <v>132</v>
      </c>
      <c r="C16" s="122" t="s">
        <v>133</v>
      </c>
      <c r="D16" s="122" t="s">
        <v>158</v>
      </c>
      <c r="E16" s="122" t="s">
        <v>197</v>
      </c>
      <c r="F16" s="122" t="s">
        <v>198</v>
      </c>
      <c r="G16" s="122" t="s">
        <v>199</v>
      </c>
      <c r="H16" s="122" t="s">
        <v>138</v>
      </c>
      <c r="I16" s="122" t="s">
        <v>161</v>
      </c>
      <c r="J16" s="122" t="s">
        <v>162</v>
      </c>
      <c r="K16" s="122" t="s">
        <v>200</v>
      </c>
      <c r="L16" s="122" t="s">
        <v>142</v>
      </c>
      <c r="M16" s="122" t="s">
        <v>175</v>
      </c>
      <c r="N16" s="122" t="s">
        <v>175</v>
      </c>
      <c r="O16" s="122" t="s">
        <v>175</v>
      </c>
      <c r="P16" s="122" t="s">
        <v>201</v>
      </c>
      <c r="Q16" s="122" t="s">
        <v>180</v>
      </c>
      <c r="R16" s="122" t="s">
        <v>147</v>
      </c>
      <c r="S16" s="122" t="s">
        <v>148</v>
      </c>
      <c r="T16" s="122" t="s">
        <v>167</v>
      </c>
      <c r="U16" s="122" t="s">
        <v>135</v>
      </c>
      <c r="V16" s="122" t="s">
        <v>147</v>
      </c>
      <c r="W16" s="201">
        <v>44562</v>
      </c>
      <c r="X16" s="122" t="s">
        <v>181</v>
      </c>
      <c r="Y16" s="99" t="s">
        <v>182</v>
      </c>
      <c r="Z16" s="99" t="s">
        <v>183</v>
      </c>
      <c r="AA16" s="122" t="s">
        <v>202</v>
      </c>
      <c r="AB16" s="201">
        <v>45862</v>
      </c>
      <c r="AC16" s="99" t="s">
        <v>185</v>
      </c>
      <c r="AD16" s="122" t="s">
        <v>150</v>
      </c>
      <c r="AE16" s="122" t="s">
        <v>150</v>
      </c>
      <c r="AF16" s="122" t="s">
        <v>150</v>
      </c>
      <c r="AG16" s="122" t="s">
        <v>169</v>
      </c>
      <c r="AH16" s="122" t="s">
        <v>169</v>
      </c>
      <c r="AI16" s="122" t="s">
        <v>169</v>
      </c>
      <c r="AJ16" s="183" t="str">
        <f t="shared" si="4"/>
        <v>Baja</v>
      </c>
    </row>
    <row r="17" spans="1:36" ht="89.25" x14ac:dyDescent="0.25">
      <c r="A17" s="182" t="s">
        <v>203</v>
      </c>
      <c r="B17" s="122" t="s">
        <v>132</v>
      </c>
      <c r="C17" s="122" t="s">
        <v>133</v>
      </c>
      <c r="D17" s="122" t="s">
        <v>158</v>
      </c>
      <c r="E17" s="122" t="s">
        <v>135</v>
      </c>
      <c r="F17" s="122" t="s">
        <v>204</v>
      </c>
      <c r="G17" s="122" t="s">
        <v>205</v>
      </c>
      <c r="H17" s="122" t="s">
        <v>138</v>
      </c>
      <c r="I17" s="122" t="s">
        <v>161</v>
      </c>
      <c r="J17" s="122" t="s">
        <v>162</v>
      </c>
      <c r="K17" s="122" t="s">
        <v>200</v>
      </c>
      <c r="L17" s="122" t="s">
        <v>142</v>
      </c>
      <c r="M17" s="122" t="s">
        <v>175</v>
      </c>
      <c r="N17" s="122" t="s">
        <v>175</v>
      </c>
      <c r="O17" s="122" t="s">
        <v>175</v>
      </c>
      <c r="P17" s="122" t="s">
        <v>150</v>
      </c>
      <c r="Q17" s="122" t="s">
        <v>180</v>
      </c>
      <c r="R17" s="122" t="s">
        <v>147</v>
      </c>
      <c r="S17" s="122" t="s">
        <v>166</v>
      </c>
      <c r="T17" s="122" t="s">
        <v>167</v>
      </c>
      <c r="U17" s="122" t="s">
        <v>135</v>
      </c>
      <c r="V17" s="122" t="s">
        <v>147</v>
      </c>
      <c r="W17" s="201">
        <v>44562</v>
      </c>
      <c r="X17" s="122" t="s">
        <v>181</v>
      </c>
      <c r="Y17" s="99" t="s">
        <v>182</v>
      </c>
      <c r="Z17" s="99" t="s">
        <v>183</v>
      </c>
      <c r="AA17" s="122" t="s">
        <v>184</v>
      </c>
      <c r="AB17" s="201">
        <v>45862</v>
      </c>
      <c r="AC17" s="99" t="s">
        <v>185</v>
      </c>
      <c r="AD17" s="122" t="s">
        <v>150</v>
      </c>
      <c r="AE17" s="122" t="s">
        <v>150</v>
      </c>
      <c r="AF17" s="122" t="s">
        <v>150</v>
      </c>
      <c r="AG17" s="122" t="s">
        <v>169</v>
      </c>
      <c r="AH17" s="122" t="s">
        <v>169</v>
      </c>
      <c r="AI17" s="122" t="s">
        <v>169</v>
      </c>
      <c r="AJ17" s="183" t="str">
        <f t="shared" si="4"/>
        <v>Baja</v>
      </c>
    </row>
    <row r="18" spans="1:36" ht="63.75" x14ac:dyDescent="0.25">
      <c r="A18" s="182" t="s">
        <v>206</v>
      </c>
      <c r="B18" s="122" t="s">
        <v>132</v>
      </c>
      <c r="C18" s="122" t="s">
        <v>133</v>
      </c>
      <c r="D18" s="122" t="s">
        <v>158</v>
      </c>
      <c r="E18" s="122" t="s">
        <v>207</v>
      </c>
      <c r="F18" s="122" t="s">
        <v>208</v>
      </c>
      <c r="G18" s="122" t="s">
        <v>209</v>
      </c>
      <c r="H18" s="122" t="s">
        <v>138</v>
      </c>
      <c r="I18" s="122" t="s">
        <v>161</v>
      </c>
      <c r="J18" s="122" t="s">
        <v>162</v>
      </c>
      <c r="K18" s="122" t="s">
        <v>141</v>
      </c>
      <c r="L18" s="122" t="s">
        <v>142</v>
      </c>
      <c r="M18" s="122" t="s">
        <v>175</v>
      </c>
      <c r="N18" s="122" t="s">
        <v>175</v>
      </c>
      <c r="O18" s="122" t="s">
        <v>175</v>
      </c>
      <c r="P18" s="122" t="s">
        <v>150</v>
      </c>
      <c r="Q18" s="122" t="s">
        <v>146</v>
      </c>
      <c r="R18" s="122" t="s">
        <v>147</v>
      </c>
      <c r="S18" s="122" t="s">
        <v>166</v>
      </c>
      <c r="T18" s="122" t="s">
        <v>167</v>
      </c>
      <c r="U18" s="122" t="s">
        <v>210</v>
      </c>
      <c r="V18" s="122" t="s">
        <v>147</v>
      </c>
      <c r="W18" s="201" t="str">
        <f t="shared" ref="W18:W19" si="5">IF(Q18="IPública","N/A","")</f>
        <v>N/A</v>
      </c>
      <c r="X18" s="122" t="s">
        <v>135</v>
      </c>
      <c r="Y18" s="99" t="str">
        <f t="shared" si="1"/>
        <v>N/A</v>
      </c>
      <c r="Z18" s="99" t="str">
        <f t="shared" si="2"/>
        <v>N/A</v>
      </c>
      <c r="AA18" s="122" t="s">
        <v>135</v>
      </c>
      <c r="AB18" s="201" t="str">
        <f t="shared" ref="AB18:AB19" si="6">IF(Q18="IPública","N/A","")</f>
        <v>N/A</v>
      </c>
      <c r="AC18" s="99" t="str">
        <f t="shared" ref="AC18:AC19" si="7">IF(Q18="IPública","N/A","")</f>
        <v>N/A</v>
      </c>
      <c r="AD18" s="122" t="s">
        <v>150</v>
      </c>
      <c r="AE18" s="122" t="s">
        <v>150</v>
      </c>
      <c r="AF18" s="122" t="s">
        <v>150</v>
      </c>
      <c r="AG18" s="122" t="s">
        <v>169</v>
      </c>
      <c r="AH18" s="122" t="s">
        <v>169</v>
      </c>
      <c r="AI18" s="122" t="s">
        <v>169</v>
      </c>
      <c r="AJ18" s="183" t="str">
        <f t="shared" si="4"/>
        <v>Baja</v>
      </c>
    </row>
    <row r="19" spans="1:36" ht="140.25" x14ac:dyDescent="0.25">
      <c r="A19" s="182" t="s">
        <v>211</v>
      </c>
      <c r="B19" s="122" t="s">
        <v>132</v>
      </c>
      <c r="C19" s="122" t="s">
        <v>133</v>
      </c>
      <c r="D19" s="122" t="s">
        <v>158</v>
      </c>
      <c r="E19" s="122" t="s">
        <v>212</v>
      </c>
      <c r="F19" s="122" t="s">
        <v>213</v>
      </c>
      <c r="G19" s="122" t="s">
        <v>214</v>
      </c>
      <c r="H19" s="122" t="s">
        <v>138</v>
      </c>
      <c r="I19" s="122" t="s">
        <v>161</v>
      </c>
      <c r="J19" s="122" t="s">
        <v>162</v>
      </c>
      <c r="K19" s="122" t="s">
        <v>141</v>
      </c>
      <c r="L19" s="122" t="s">
        <v>142</v>
      </c>
      <c r="M19" s="122" t="s">
        <v>175</v>
      </c>
      <c r="N19" s="122" t="s">
        <v>175</v>
      </c>
      <c r="O19" s="122" t="s">
        <v>175</v>
      </c>
      <c r="P19" s="122" t="s">
        <v>150</v>
      </c>
      <c r="Q19" s="122" t="s">
        <v>146</v>
      </c>
      <c r="R19" s="122" t="s">
        <v>147</v>
      </c>
      <c r="S19" s="122" t="s">
        <v>166</v>
      </c>
      <c r="T19" s="122" t="s">
        <v>167</v>
      </c>
      <c r="U19" s="122" t="s">
        <v>210</v>
      </c>
      <c r="V19" s="122" t="s">
        <v>147</v>
      </c>
      <c r="W19" s="201" t="str">
        <f t="shared" si="5"/>
        <v>N/A</v>
      </c>
      <c r="X19" s="122" t="s">
        <v>135</v>
      </c>
      <c r="Y19" s="99" t="str">
        <f t="shared" si="1"/>
        <v>N/A</v>
      </c>
      <c r="Z19" s="99" t="str">
        <f t="shared" si="2"/>
        <v>N/A</v>
      </c>
      <c r="AA19" s="122" t="s">
        <v>135</v>
      </c>
      <c r="AB19" s="201" t="str">
        <f t="shared" si="6"/>
        <v>N/A</v>
      </c>
      <c r="AC19" s="99" t="str">
        <f t="shared" si="7"/>
        <v>N/A</v>
      </c>
      <c r="AD19" s="122" t="s">
        <v>150</v>
      </c>
      <c r="AE19" s="122" t="s">
        <v>150</v>
      </c>
      <c r="AF19" s="122" t="s">
        <v>150</v>
      </c>
      <c r="AG19" s="122" t="s">
        <v>169</v>
      </c>
      <c r="AH19" s="122" t="s">
        <v>169</v>
      </c>
      <c r="AI19" s="122" t="s">
        <v>169</v>
      </c>
      <c r="AJ19" s="183" t="str">
        <f t="shared" si="4"/>
        <v>Baja</v>
      </c>
    </row>
    <row r="20" spans="1:36" ht="89.25" x14ac:dyDescent="0.25">
      <c r="A20" s="182" t="s">
        <v>215</v>
      </c>
      <c r="B20" s="122" t="s">
        <v>132</v>
      </c>
      <c r="C20" s="122" t="s">
        <v>133</v>
      </c>
      <c r="D20" s="122" t="s">
        <v>158</v>
      </c>
      <c r="E20" s="122" t="s">
        <v>135</v>
      </c>
      <c r="F20" s="122" t="s">
        <v>216</v>
      </c>
      <c r="G20" s="122" t="s">
        <v>217</v>
      </c>
      <c r="H20" s="122" t="s">
        <v>138</v>
      </c>
      <c r="I20" s="122" t="s">
        <v>161</v>
      </c>
      <c r="J20" s="122" t="s">
        <v>218</v>
      </c>
      <c r="K20" s="122" t="s">
        <v>200</v>
      </c>
      <c r="L20" s="122" t="s">
        <v>219</v>
      </c>
      <c r="M20" s="122" t="s">
        <v>220</v>
      </c>
      <c r="N20" s="122" t="s">
        <v>175</v>
      </c>
      <c r="O20" s="122" t="s">
        <v>221</v>
      </c>
      <c r="P20" s="122" t="s">
        <v>145</v>
      </c>
      <c r="Q20" s="122" t="s">
        <v>180</v>
      </c>
      <c r="R20" s="122" t="s">
        <v>147</v>
      </c>
      <c r="S20" s="184" t="s">
        <v>166</v>
      </c>
      <c r="T20" s="122" t="s">
        <v>167</v>
      </c>
      <c r="U20" s="122" t="s">
        <v>135</v>
      </c>
      <c r="V20" s="122" t="s">
        <v>147</v>
      </c>
      <c r="W20" s="201">
        <v>45071</v>
      </c>
      <c r="X20" s="122" t="s">
        <v>181</v>
      </c>
      <c r="Y20" s="99" t="s">
        <v>222</v>
      </c>
      <c r="Z20" s="99" t="s">
        <v>183</v>
      </c>
      <c r="AA20" s="122" t="s">
        <v>184</v>
      </c>
      <c r="AB20" s="201">
        <v>45862</v>
      </c>
      <c r="AC20" s="99" t="s">
        <v>185</v>
      </c>
      <c r="AD20" s="122" t="s">
        <v>150</v>
      </c>
      <c r="AE20" s="122" t="s">
        <v>150</v>
      </c>
      <c r="AF20" s="122" t="s">
        <v>150</v>
      </c>
      <c r="AG20" s="122" t="s">
        <v>169</v>
      </c>
      <c r="AH20" s="122" t="s">
        <v>169</v>
      </c>
      <c r="AI20" s="122" t="s">
        <v>169</v>
      </c>
      <c r="AJ20" s="183" t="str">
        <f t="shared" si="4"/>
        <v>Baja</v>
      </c>
    </row>
    <row r="21" spans="1:36" ht="80.25" customHeight="1" x14ac:dyDescent="0.25">
      <c r="A21" s="182" t="s">
        <v>223</v>
      </c>
      <c r="B21" s="122" t="s">
        <v>224</v>
      </c>
      <c r="C21" s="122" t="s">
        <v>225</v>
      </c>
      <c r="D21" s="122" t="s">
        <v>226</v>
      </c>
      <c r="E21" s="122" t="s">
        <v>135</v>
      </c>
      <c r="F21" s="122" t="s">
        <v>227</v>
      </c>
      <c r="G21" s="122" t="s">
        <v>228</v>
      </c>
      <c r="H21" s="122" t="s">
        <v>138</v>
      </c>
      <c r="I21" s="122" t="s">
        <v>161</v>
      </c>
      <c r="J21" s="122" t="s">
        <v>229</v>
      </c>
      <c r="K21" s="122" t="s">
        <v>141</v>
      </c>
      <c r="L21" s="122" t="s">
        <v>230</v>
      </c>
      <c r="M21" s="122" t="s">
        <v>231</v>
      </c>
      <c r="N21" s="122" t="s">
        <v>135</v>
      </c>
      <c r="O21" s="122" t="s">
        <v>232</v>
      </c>
      <c r="P21" s="122" t="s">
        <v>201</v>
      </c>
      <c r="Q21" s="122" t="s">
        <v>233</v>
      </c>
      <c r="R21" s="122" t="s">
        <v>147</v>
      </c>
      <c r="S21" s="122" t="s">
        <v>148</v>
      </c>
      <c r="T21" s="122" t="s">
        <v>234</v>
      </c>
      <c r="U21" s="122" t="s">
        <v>135</v>
      </c>
      <c r="V21" s="122" t="s">
        <v>147</v>
      </c>
      <c r="W21" s="201">
        <v>38927</v>
      </c>
      <c r="X21" s="122" t="s">
        <v>235</v>
      </c>
      <c r="Y21" s="99" t="s">
        <v>236</v>
      </c>
      <c r="Z21" s="99" t="s">
        <v>237</v>
      </c>
      <c r="AA21" s="122" t="s">
        <v>184</v>
      </c>
      <c r="AB21" s="201">
        <v>45847</v>
      </c>
      <c r="AC21" s="99" t="s">
        <v>238</v>
      </c>
      <c r="AD21" s="122" t="s">
        <v>150</v>
      </c>
      <c r="AE21" s="122" t="s">
        <v>150</v>
      </c>
      <c r="AF21" s="122" t="s">
        <v>150</v>
      </c>
      <c r="AG21" s="122" t="s">
        <v>151</v>
      </c>
      <c r="AH21" s="122" t="s">
        <v>151</v>
      </c>
      <c r="AI21" s="122" t="s">
        <v>151</v>
      </c>
      <c r="AJ21" s="183" t="str">
        <f t="shared" si="4"/>
        <v>Media</v>
      </c>
    </row>
    <row r="22" spans="1:36" ht="38.25" x14ac:dyDescent="0.25">
      <c r="A22" s="182" t="s">
        <v>239</v>
      </c>
      <c r="B22" s="122" t="s">
        <v>132</v>
      </c>
      <c r="C22" s="122" t="s">
        <v>240</v>
      </c>
      <c r="D22" s="122" t="s">
        <v>135</v>
      </c>
      <c r="E22" s="122" t="s">
        <v>135</v>
      </c>
      <c r="F22" s="122" t="s">
        <v>136</v>
      </c>
      <c r="G22" s="122" t="s">
        <v>241</v>
      </c>
      <c r="H22" s="122" t="s">
        <v>138</v>
      </c>
      <c r="I22" s="122" t="s">
        <v>161</v>
      </c>
      <c r="J22" s="122" t="s">
        <v>242</v>
      </c>
      <c r="K22" s="122" t="s">
        <v>141</v>
      </c>
      <c r="L22" s="122" t="s">
        <v>142</v>
      </c>
      <c r="M22" s="122" t="s">
        <v>136</v>
      </c>
      <c r="N22" s="122" t="s">
        <v>243</v>
      </c>
      <c r="O22" s="122" t="s">
        <v>244</v>
      </c>
      <c r="P22" s="122" t="s">
        <v>145</v>
      </c>
      <c r="Q22" s="122" t="s">
        <v>146</v>
      </c>
      <c r="R22" s="122" t="s">
        <v>245</v>
      </c>
      <c r="S22" s="122" t="s">
        <v>148</v>
      </c>
      <c r="T22" s="122" t="s">
        <v>246</v>
      </c>
      <c r="U22" s="122" t="s">
        <v>135</v>
      </c>
      <c r="V22" s="122" t="s">
        <v>245</v>
      </c>
      <c r="W22" s="201" t="str">
        <f>IF(Q22="IPública","N/A","")</f>
        <v>N/A</v>
      </c>
      <c r="X22" s="122" t="s">
        <v>135</v>
      </c>
      <c r="Y22" s="99" t="str">
        <f t="shared" si="1"/>
        <v>N/A</v>
      </c>
      <c r="Z22" s="99" t="str">
        <f t="shared" si="2"/>
        <v>N/A</v>
      </c>
      <c r="AA22" s="122" t="s">
        <v>135</v>
      </c>
      <c r="AB22" s="201" t="str">
        <f t="shared" ref="AB22:AB51" si="8">IF(Q22="IPública","N/A","")</f>
        <v>N/A</v>
      </c>
      <c r="AC22" s="99" t="str">
        <f>IF(Q22="IPública","N/A","")</f>
        <v>N/A</v>
      </c>
      <c r="AD22" s="122" t="s">
        <v>150</v>
      </c>
      <c r="AE22" s="122" t="s">
        <v>150</v>
      </c>
      <c r="AF22" s="122" t="s">
        <v>150</v>
      </c>
      <c r="AG22" s="122" t="s">
        <v>169</v>
      </c>
      <c r="AH22" s="122" t="s">
        <v>151</v>
      </c>
      <c r="AI22" s="122" t="s">
        <v>151</v>
      </c>
      <c r="AJ22" s="183" t="str">
        <f t="shared" si="4"/>
        <v>Media</v>
      </c>
    </row>
    <row r="23" spans="1:36" ht="38.25" x14ac:dyDescent="0.25">
      <c r="A23" s="182" t="s">
        <v>247</v>
      </c>
      <c r="B23" s="122" t="s">
        <v>132</v>
      </c>
      <c r="C23" s="122" t="s">
        <v>240</v>
      </c>
      <c r="D23" s="122" t="s">
        <v>135</v>
      </c>
      <c r="E23" s="122" t="s">
        <v>135</v>
      </c>
      <c r="F23" s="122" t="s">
        <v>153</v>
      </c>
      <c r="G23" s="122" t="s">
        <v>248</v>
      </c>
      <c r="H23" s="122" t="s">
        <v>138</v>
      </c>
      <c r="I23" s="122" t="s">
        <v>161</v>
      </c>
      <c r="J23" s="122" t="s">
        <v>242</v>
      </c>
      <c r="K23" s="122" t="s">
        <v>141</v>
      </c>
      <c r="L23" s="122" t="s">
        <v>142</v>
      </c>
      <c r="M23" s="122" t="s">
        <v>153</v>
      </c>
      <c r="N23" s="122" t="s">
        <v>135</v>
      </c>
      <c r="O23" s="122" t="s">
        <v>249</v>
      </c>
      <c r="P23" s="122" t="s">
        <v>145</v>
      </c>
      <c r="Q23" s="122" t="s">
        <v>146</v>
      </c>
      <c r="R23" s="122" t="s">
        <v>245</v>
      </c>
      <c r="S23" s="122" t="s">
        <v>148</v>
      </c>
      <c r="T23" s="122" t="s">
        <v>246</v>
      </c>
      <c r="U23" s="122" t="s">
        <v>135</v>
      </c>
      <c r="V23" s="122" t="s">
        <v>245</v>
      </c>
      <c r="W23" s="201" t="str">
        <f t="shared" ref="W23:W26" si="9">IF(Q23="IPública","N/A","")</f>
        <v>N/A</v>
      </c>
      <c r="X23" s="122" t="s">
        <v>135</v>
      </c>
      <c r="Y23" s="99" t="str">
        <f t="shared" si="1"/>
        <v>N/A</v>
      </c>
      <c r="Z23" s="99" t="str">
        <f t="shared" si="2"/>
        <v>N/A</v>
      </c>
      <c r="AA23" s="122" t="s">
        <v>135</v>
      </c>
      <c r="AB23" s="201" t="str">
        <f t="shared" si="8"/>
        <v>N/A</v>
      </c>
      <c r="AC23" s="99" t="str">
        <f t="shared" ref="AC23:AC26" si="10">IF(Q23="IPública","N/A","")</f>
        <v>N/A</v>
      </c>
      <c r="AD23" s="122" t="s">
        <v>150</v>
      </c>
      <c r="AE23" s="122" t="s">
        <v>150</v>
      </c>
      <c r="AF23" s="122" t="s">
        <v>150</v>
      </c>
      <c r="AG23" s="122" t="s">
        <v>169</v>
      </c>
      <c r="AH23" s="122" t="s">
        <v>151</v>
      </c>
      <c r="AI23" s="122" t="s">
        <v>151</v>
      </c>
      <c r="AJ23" s="183" t="str">
        <f t="shared" si="4"/>
        <v>Media</v>
      </c>
    </row>
    <row r="24" spans="1:36" ht="51" x14ac:dyDescent="0.25">
      <c r="A24" s="182" t="s">
        <v>250</v>
      </c>
      <c r="B24" s="122" t="s">
        <v>132</v>
      </c>
      <c r="C24" s="122" t="s">
        <v>240</v>
      </c>
      <c r="D24" s="122" t="s">
        <v>135</v>
      </c>
      <c r="E24" s="122" t="s">
        <v>135</v>
      </c>
      <c r="F24" s="122" t="s">
        <v>251</v>
      </c>
      <c r="G24" s="122" t="s">
        <v>252</v>
      </c>
      <c r="H24" s="122" t="s">
        <v>138</v>
      </c>
      <c r="I24" s="122" t="s">
        <v>161</v>
      </c>
      <c r="J24" s="122" t="s">
        <v>242</v>
      </c>
      <c r="K24" s="122" t="s">
        <v>141</v>
      </c>
      <c r="L24" s="122" t="s">
        <v>142</v>
      </c>
      <c r="M24" s="122" t="s">
        <v>251</v>
      </c>
      <c r="N24" s="122" t="s">
        <v>252</v>
      </c>
      <c r="O24" s="122" t="s">
        <v>253</v>
      </c>
      <c r="P24" s="122" t="s">
        <v>145</v>
      </c>
      <c r="Q24" s="122" t="s">
        <v>233</v>
      </c>
      <c r="R24" s="122" t="s">
        <v>245</v>
      </c>
      <c r="S24" s="122" t="s">
        <v>148</v>
      </c>
      <c r="T24" s="122" t="s">
        <v>246</v>
      </c>
      <c r="U24" s="122" t="s">
        <v>135</v>
      </c>
      <c r="V24" s="122" t="s">
        <v>245</v>
      </c>
      <c r="W24" s="201">
        <v>45658</v>
      </c>
      <c r="X24" s="122" t="s">
        <v>254</v>
      </c>
      <c r="Y24" s="99" t="s">
        <v>255</v>
      </c>
      <c r="Z24" s="99" t="s">
        <v>256</v>
      </c>
      <c r="AA24" s="122" t="s">
        <v>202</v>
      </c>
      <c r="AB24" s="201">
        <v>45873</v>
      </c>
      <c r="AC24" s="99" t="s">
        <v>257</v>
      </c>
      <c r="AD24" s="122" t="s">
        <v>150</v>
      </c>
      <c r="AE24" s="122" t="s">
        <v>150</v>
      </c>
      <c r="AF24" s="122" t="s">
        <v>150</v>
      </c>
      <c r="AG24" s="122" t="s">
        <v>258</v>
      </c>
      <c r="AH24" s="122" t="s">
        <v>258</v>
      </c>
      <c r="AI24" s="122" t="s">
        <v>258</v>
      </c>
      <c r="AJ24" s="183" t="str">
        <f t="shared" si="4"/>
        <v>Alta</v>
      </c>
    </row>
    <row r="25" spans="1:36" ht="51" x14ac:dyDescent="0.25">
      <c r="A25" s="182" t="s">
        <v>259</v>
      </c>
      <c r="B25" s="122" t="s">
        <v>132</v>
      </c>
      <c r="C25" s="122" t="s">
        <v>240</v>
      </c>
      <c r="D25" s="122" t="s">
        <v>135</v>
      </c>
      <c r="E25" s="122" t="s">
        <v>135</v>
      </c>
      <c r="F25" s="122" t="s">
        <v>260</v>
      </c>
      <c r="G25" s="122" t="s">
        <v>260</v>
      </c>
      <c r="H25" s="122" t="s">
        <v>138</v>
      </c>
      <c r="I25" s="122" t="s">
        <v>161</v>
      </c>
      <c r="J25" s="122" t="s">
        <v>140</v>
      </c>
      <c r="K25" s="122" t="s">
        <v>200</v>
      </c>
      <c r="L25" s="122" t="s">
        <v>142</v>
      </c>
      <c r="M25" s="122" t="s">
        <v>175</v>
      </c>
      <c r="N25" s="122" t="s">
        <v>175</v>
      </c>
      <c r="O25" s="122" t="s">
        <v>175</v>
      </c>
      <c r="P25" s="122" t="s">
        <v>145</v>
      </c>
      <c r="Q25" s="122" t="s">
        <v>146</v>
      </c>
      <c r="R25" s="122" t="s">
        <v>245</v>
      </c>
      <c r="S25" s="122" t="s">
        <v>148</v>
      </c>
      <c r="T25" s="122" t="s">
        <v>149</v>
      </c>
      <c r="U25" s="122" t="s">
        <v>135</v>
      </c>
      <c r="V25" s="122" t="s">
        <v>245</v>
      </c>
      <c r="W25" s="201" t="str">
        <f t="shared" si="9"/>
        <v>N/A</v>
      </c>
      <c r="X25" s="122" t="s">
        <v>135</v>
      </c>
      <c r="Y25" s="99" t="str">
        <f t="shared" si="1"/>
        <v>N/A</v>
      </c>
      <c r="Z25" s="99" t="str">
        <f t="shared" si="2"/>
        <v>N/A</v>
      </c>
      <c r="AA25" s="122" t="s">
        <v>135</v>
      </c>
      <c r="AB25" s="201" t="str">
        <f t="shared" si="8"/>
        <v>N/A</v>
      </c>
      <c r="AC25" s="99" t="str">
        <f t="shared" si="10"/>
        <v>N/A</v>
      </c>
      <c r="AD25" s="122" t="s">
        <v>150</v>
      </c>
      <c r="AE25" s="122" t="s">
        <v>150</v>
      </c>
      <c r="AF25" s="122" t="s">
        <v>150</v>
      </c>
      <c r="AG25" s="122" t="s">
        <v>169</v>
      </c>
      <c r="AH25" s="122" t="s">
        <v>151</v>
      </c>
      <c r="AI25" s="122" t="s">
        <v>151</v>
      </c>
      <c r="AJ25" s="183" t="str">
        <f t="shared" si="4"/>
        <v>Media</v>
      </c>
    </row>
    <row r="26" spans="1:36" ht="38.25" x14ac:dyDescent="0.25">
      <c r="A26" s="182" t="s">
        <v>261</v>
      </c>
      <c r="B26" s="122" t="s">
        <v>132</v>
      </c>
      <c r="C26" s="122" t="s">
        <v>240</v>
      </c>
      <c r="D26" s="122" t="s">
        <v>135</v>
      </c>
      <c r="E26" s="122" t="s">
        <v>135</v>
      </c>
      <c r="F26" s="122" t="s">
        <v>262</v>
      </c>
      <c r="G26" s="122" t="s">
        <v>263</v>
      </c>
      <c r="H26" s="122" t="s">
        <v>138</v>
      </c>
      <c r="I26" s="122" t="s">
        <v>161</v>
      </c>
      <c r="J26" s="122" t="s">
        <v>242</v>
      </c>
      <c r="K26" s="122" t="s">
        <v>141</v>
      </c>
      <c r="L26" s="122" t="s">
        <v>142</v>
      </c>
      <c r="M26" s="122" t="s">
        <v>175</v>
      </c>
      <c r="N26" s="122" t="s">
        <v>175</v>
      </c>
      <c r="O26" s="122" t="s">
        <v>175</v>
      </c>
      <c r="P26" s="122" t="s">
        <v>145</v>
      </c>
      <c r="Q26" s="122" t="s">
        <v>146</v>
      </c>
      <c r="R26" s="122" t="s">
        <v>245</v>
      </c>
      <c r="S26" s="122" t="s">
        <v>148</v>
      </c>
      <c r="T26" s="122" t="s">
        <v>246</v>
      </c>
      <c r="U26" s="122" t="s">
        <v>135</v>
      </c>
      <c r="V26" s="122" t="s">
        <v>245</v>
      </c>
      <c r="W26" s="201" t="str">
        <f t="shared" si="9"/>
        <v>N/A</v>
      </c>
      <c r="X26" s="122" t="s">
        <v>135</v>
      </c>
      <c r="Y26" s="99" t="str">
        <f t="shared" si="1"/>
        <v>N/A</v>
      </c>
      <c r="Z26" s="99" t="str">
        <f t="shared" si="2"/>
        <v>N/A</v>
      </c>
      <c r="AA26" s="122" t="s">
        <v>135</v>
      </c>
      <c r="AB26" s="201" t="str">
        <f t="shared" si="8"/>
        <v>N/A</v>
      </c>
      <c r="AC26" s="99" t="str">
        <f t="shared" si="10"/>
        <v>N/A</v>
      </c>
      <c r="AD26" s="122" t="s">
        <v>150</v>
      </c>
      <c r="AE26" s="122" t="s">
        <v>150</v>
      </c>
      <c r="AF26" s="122" t="s">
        <v>150</v>
      </c>
      <c r="AG26" s="122" t="s">
        <v>169</v>
      </c>
      <c r="AH26" s="122" t="s">
        <v>151</v>
      </c>
      <c r="AI26" s="122" t="s">
        <v>151</v>
      </c>
      <c r="AJ26" s="183" t="str">
        <f t="shared" si="4"/>
        <v>Media</v>
      </c>
    </row>
    <row r="27" spans="1:36" ht="51" x14ac:dyDescent="0.25">
      <c r="A27" s="182" t="s">
        <v>264</v>
      </c>
      <c r="B27" s="122" t="s">
        <v>132</v>
      </c>
      <c r="C27" s="122" t="s">
        <v>240</v>
      </c>
      <c r="D27" s="122" t="s">
        <v>265</v>
      </c>
      <c r="E27" s="122" t="s">
        <v>266</v>
      </c>
      <c r="F27" s="122" t="s">
        <v>267</v>
      </c>
      <c r="G27" s="122" t="s">
        <v>268</v>
      </c>
      <c r="H27" s="122" t="s">
        <v>138</v>
      </c>
      <c r="I27" s="122" t="s">
        <v>161</v>
      </c>
      <c r="J27" s="122" t="s">
        <v>162</v>
      </c>
      <c r="K27" s="122" t="s">
        <v>174</v>
      </c>
      <c r="L27" s="122" t="s">
        <v>142</v>
      </c>
      <c r="M27" s="122" t="s">
        <v>269</v>
      </c>
      <c r="N27" s="122" t="s">
        <v>270</v>
      </c>
      <c r="O27" s="122" t="s">
        <v>271</v>
      </c>
      <c r="P27" s="122" t="s">
        <v>150</v>
      </c>
      <c r="Q27" s="122" t="s">
        <v>146</v>
      </c>
      <c r="R27" s="122" t="s">
        <v>272</v>
      </c>
      <c r="S27" s="122" t="s">
        <v>148</v>
      </c>
      <c r="T27" s="122" t="s">
        <v>167</v>
      </c>
      <c r="U27" s="122" t="s">
        <v>273</v>
      </c>
      <c r="V27" s="122" t="s">
        <v>272</v>
      </c>
      <c r="W27" s="201" t="str">
        <f>IF(Q27="IPública","N/A","")</f>
        <v>N/A</v>
      </c>
      <c r="X27" s="122" t="s">
        <v>135</v>
      </c>
      <c r="Y27" s="99" t="str">
        <f t="shared" si="1"/>
        <v>N/A</v>
      </c>
      <c r="Z27" s="99" t="str">
        <f t="shared" si="2"/>
        <v>N/A</v>
      </c>
      <c r="AA27" s="122" t="s">
        <v>135</v>
      </c>
      <c r="AB27" s="201" t="s">
        <v>135</v>
      </c>
      <c r="AC27" s="99" t="str">
        <f>IF(Q27="IPública","N/A","")</f>
        <v>N/A</v>
      </c>
      <c r="AD27" s="122" t="s">
        <v>150</v>
      </c>
      <c r="AE27" s="122" t="s">
        <v>150</v>
      </c>
      <c r="AF27" s="122" t="s">
        <v>150</v>
      </c>
      <c r="AG27" s="122" t="s">
        <v>169</v>
      </c>
      <c r="AH27" s="122" t="s">
        <v>258</v>
      </c>
      <c r="AI27" s="122" t="s">
        <v>258</v>
      </c>
      <c r="AJ27" s="183" t="str">
        <f t="shared" si="4"/>
        <v>Alta</v>
      </c>
    </row>
    <row r="28" spans="1:36" ht="51" x14ac:dyDescent="0.25">
      <c r="A28" s="182" t="s">
        <v>274</v>
      </c>
      <c r="B28" s="122" t="s">
        <v>132</v>
      </c>
      <c r="C28" s="122" t="s">
        <v>240</v>
      </c>
      <c r="D28" s="122" t="s">
        <v>265</v>
      </c>
      <c r="E28" s="122" t="s">
        <v>135</v>
      </c>
      <c r="F28" s="122" t="s">
        <v>275</v>
      </c>
      <c r="G28" s="122" t="s">
        <v>276</v>
      </c>
      <c r="H28" s="122" t="s">
        <v>138</v>
      </c>
      <c r="I28" s="122" t="s">
        <v>161</v>
      </c>
      <c r="J28" s="122" t="s">
        <v>162</v>
      </c>
      <c r="K28" s="122" t="s">
        <v>191</v>
      </c>
      <c r="L28" s="122" t="s">
        <v>142</v>
      </c>
      <c r="M28" s="122" t="s">
        <v>269</v>
      </c>
      <c r="N28" s="122" t="s">
        <v>277</v>
      </c>
      <c r="O28" s="122" t="s">
        <v>278</v>
      </c>
      <c r="P28" s="122" t="s">
        <v>150</v>
      </c>
      <c r="Q28" s="122" t="s">
        <v>146</v>
      </c>
      <c r="R28" s="122" t="s">
        <v>272</v>
      </c>
      <c r="S28" s="122" t="s">
        <v>148</v>
      </c>
      <c r="T28" s="122" t="s">
        <v>167</v>
      </c>
      <c r="U28" s="122" t="s">
        <v>273</v>
      </c>
      <c r="V28" s="122" t="s">
        <v>272</v>
      </c>
      <c r="W28" s="201" t="str">
        <f>IF(Q28="IPública","N/A","")</f>
        <v>N/A</v>
      </c>
      <c r="X28" s="122" t="s">
        <v>135</v>
      </c>
      <c r="Y28" s="99" t="str">
        <f t="shared" si="1"/>
        <v>N/A</v>
      </c>
      <c r="Z28" s="99" t="str">
        <f t="shared" si="2"/>
        <v>N/A</v>
      </c>
      <c r="AA28" s="122" t="s">
        <v>135</v>
      </c>
      <c r="AB28" s="201" t="s">
        <v>135</v>
      </c>
      <c r="AC28" s="99" t="str">
        <f>IF(Q28="IPública","N/A","")</f>
        <v>N/A</v>
      </c>
      <c r="AD28" s="122" t="s">
        <v>150</v>
      </c>
      <c r="AE28" s="122" t="s">
        <v>150</v>
      </c>
      <c r="AF28" s="122" t="s">
        <v>150</v>
      </c>
      <c r="AG28" s="122" t="s">
        <v>169</v>
      </c>
      <c r="AH28" s="122" t="s">
        <v>258</v>
      </c>
      <c r="AI28" s="122" t="s">
        <v>258</v>
      </c>
      <c r="AJ28" s="183" t="str">
        <f t="shared" si="4"/>
        <v>Alta</v>
      </c>
    </row>
    <row r="29" spans="1:36" ht="63.75" x14ac:dyDescent="0.25">
      <c r="A29" s="182" t="s">
        <v>279</v>
      </c>
      <c r="B29" s="122" t="s">
        <v>132</v>
      </c>
      <c r="C29" s="122" t="s">
        <v>240</v>
      </c>
      <c r="D29" s="122" t="s">
        <v>135</v>
      </c>
      <c r="E29" s="122" t="s">
        <v>135</v>
      </c>
      <c r="F29" s="122" t="s">
        <v>280</v>
      </c>
      <c r="G29" s="122" t="s">
        <v>281</v>
      </c>
      <c r="H29" s="122" t="s">
        <v>138</v>
      </c>
      <c r="I29" s="122" t="s">
        <v>161</v>
      </c>
      <c r="J29" s="122" t="s">
        <v>162</v>
      </c>
      <c r="K29" s="122" t="s">
        <v>191</v>
      </c>
      <c r="L29" s="122" t="s">
        <v>142</v>
      </c>
      <c r="M29" s="122" t="s">
        <v>269</v>
      </c>
      <c r="N29" s="122" t="s">
        <v>277</v>
      </c>
      <c r="O29" s="122" t="s">
        <v>282</v>
      </c>
      <c r="P29" s="122" t="s">
        <v>150</v>
      </c>
      <c r="Q29" s="122" t="s">
        <v>180</v>
      </c>
      <c r="R29" s="122" t="s">
        <v>272</v>
      </c>
      <c r="S29" s="122" t="s">
        <v>148</v>
      </c>
      <c r="T29" s="122" t="s">
        <v>149</v>
      </c>
      <c r="U29" s="122" t="s">
        <v>135</v>
      </c>
      <c r="V29" s="122" t="s">
        <v>272</v>
      </c>
      <c r="W29" s="201">
        <v>44649</v>
      </c>
      <c r="X29" s="122" t="s">
        <v>283</v>
      </c>
      <c r="Y29" s="99" t="s">
        <v>284</v>
      </c>
      <c r="Z29" s="99" t="s">
        <v>256</v>
      </c>
      <c r="AA29" s="122" t="s">
        <v>184</v>
      </c>
      <c r="AB29" s="201">
        <v>46008</v>
      </c>
      <c r="AC29" s="99" t="s">
        <v>185</v>
      </c>
      <c r="AD29" s="122" t="s">
        <v>150</v>
      </c>
      <c r="AE29" s="122" t="s">
        <v>150</v>
      </c>
      <c r="AF29" s="122" t="s">
        <v>150</v>
      </c>
      <c r="AG29" s="122" t="s">
        <v>151</v>
      </c>
      <c r="AH29" s="122" t="s">
        <v>258</v>
      </c>
      <c r="AI29" s="122" t="s">
        <v>151</v>
      </c>
      <c r="AJ29" s="183" t="str">
        <f t="shared" si="4"/>
        <v>Media</v>
      </c>
    </row>
    <row r="30" spans="1:36" ht="63.75" x14ac:dyDescent="0.25">
      <c r="A30" s="182" t="s">
        <v>285</v>
      </c>
      <c r="B30" s="122" t="s">
        <v>132</v>
      </c>
      <c r="C30" s="122" t="s">
        <v>240</v>
      </c>
      <c r="D30" s="122" t="s">
        <v>135</v>
      </c>
      <c r="E30" s="122" t="s">
        <v>135</v>
      </c>
      <c r="F30" s="122" t="s">
        <v>286</v>
      </c>
      <c r="G30" s="122" t="s">
        <v>287</v>
      </c>
      <c r="H30" s="122" t="s">
        <v>138</v>
      </c>
      <c r="I30" s="122" t="s">
        <v>161</v>
      </c>
      <c r="J30" s="122" t="s">
        <v>162</v>
      </c>
      <c r="K30" s="122" t="s">
        <v>191</v>
      </c>
      <c r="L30" s="122" t="s">
        <v>142</v>
      </c>
      <c r="M30" s="122" t="s">
        <v>269</v>
      </c>
      <c r="N30" s="122" t="s">
        <v>277</v>
      </c>
      <c r="O30" s="122" t="s">
        <v>288</v>
      </c>
      <c r="P30" s="122" t="s">
        <v>150</v>
      </c>
      <c r="Q30" s="122" t="s">
        <v>180</v>
      </c>
      <c r="R30" s="122" t="s">
        <v>272</v>
      </c>
      <c r="S30" s="122" t="s">
        <v>148</v>
      </c>
      <c r="T30" s="122" t="s">
        <v>149</v>
      </c>
      <c r="U30" s="122" t="s">
        <v>135</v>
      </c>
      <c r="V30" s="122" t="s">
        <v>272</v>
      </c>
      <c r="W30" s="201">
        <v>45189</v>
      </c>
      <c r="X30" s="122" t="s">
        <v>283</v>
      </c>
      <c r="Y30" s="99" t="s">
        <v>284</v>
      </c>
      <c r="Z30" s="99" t="s">
        <v>256</v>
      </c>
      <c r="AA30" s="122" t="s">
        <v>184</v>
      </c>
      <c r="AB30" s="201">
        <v>46008</v>
      </c>
      <c r="AC30" s="99" t="s">
        <v>185</v>
      </c>
      <c r="AD30" s="122" t="s">
        <v>150</v>
      </c>
      <c r="AE30" s="122" t="s">
        <v>150</v>
      </c>
      <c r="AF30" s="122" t="s">
        <v>150</v>
      </c>
      <c r="AG30" s="122" t="s">
        <v>151</v>
      </c>
      <c r="AH30" s="122" t="s">
        <v>258</v>
      </c>
      <c r="AI30" s="122" t="s">
        <v>151</v>
      </c>
      <c r="AJ30" s="183" t="str">
        <f t="shared" si="4"/>
        <v>Media</v>
      </c>
    </row>
    <row r="31" spans="1:36" ht="146.25" customHeight="1" x14ac:dyDescent="0.25">
      <c r="A31" s="182" t="s">
        <v>289</v>
      </c>
      <c r="B31" s="122" t="s">
        <v>132</v>
      </c>
      <c r="C31" s="122" t="s">
        <v>240</v>
      </c>
      <c r="D31" s="122" t="s">
        <v>290</v>
      </c>
      <c r="E31" s="122" t="s">
        <v>135</v>
      </c>
      <c r="F31" s="122" t="s">
        <v>291</v>
      </c>
      <c r="G31" s="122" t="s">
        <v>292</v>
      </c>
      <c r="H31" s="122" t="s">
        <v>138</v>
      </c>
      <c r="I31" s="122" t="s">
        <v>161</v>
      </c>
      <c r="J31" s="122" t="s">
        <v>162</v>
      </c>
      <c r="K31" s="122" t="s">
        <v>141</v>
      </c>
      <c r="L31" s="122" t="s">
        <v>142</v>
      </c>
      <c r="M31" s="122" t="s">
        <v>293</v>
      </c>
      <c r="N31" s="122" t="s">
        <v>294</v>
      </c>
      <c r="O31" s="122" t="s">
        <v>295</v>
      </c>
      <c r="P31" s="122" t="s">
        <v>150</v>
      </c>
      <c r="Q31" s="122" t="s">
        <v>146</v>
      </c>
      <c r="R31" s="122" t="s">
        <v>272</v>
      </c>
      <c r="S31" s="122" t="s">
        <v>148</v>
      </c>
      <c r="T31" s="122" t="s">
        <v>167</v>
      </c>
      <c r="U31" s="122" t="s">
        <v>210</v>
      </c>
      <c r="V31" s="122" t="s">
        <v>272</v>
      </c>
      <c r="W31" s="201" t="s">
        <v>135</v>
      </c>
      <c r="X31" s="122" t="s">
        <v>135</v>
      </c>
      <c r="Y31" s="99" t="s">
        <v>135</v>
      </c>
      <c r="Z31" s="99" t="s">
        <v>135</v>
      </c>
      <c r="AA31" s="122" t="s">
        <v>135</v>
      </c>
      <c r="AB31" s="201" t="s">
        <v>135</v>
      </c>
      <c r="AC31" s="99" t="s">
        <v>135</v>
      </c>
      <c r="AD31" s="122" t="s">
        <v>150</v>
      </c>
      <c r="AE31" s="122" t="s">
        <v>150</v>
      </c>
      <c r="AF31" s="122" t="s">
        <v>150</v>
      </c>
      <c r="AG31" s="122" t="s">
        <v>169</v>
      </c>
      <c r="AH31" s="122" t="s">
        <v>258</v>
      </c>
      <c r="AI31" s="122" t="s">
        <v>258</v>
      </c>
      <c r="AJ31" s="183" t="str">
        <f t="shared" si="4"/>
        <v>Alta</v>
      </c>
    </row>
    <row r="32" spans="1:36" ht="76.5" x14ac:dyDescent="0.25">
      <c r="A32" s="182" t="s">
        <v>296</v>
      </c>
      <c r="B32" s="122" t="s">
        <v>132</v>
      </c>
      <c r="C32" s="122" t="s">
        <v>240</v>
      </c>
      <c r="D32" s="122" t="s">
        <v>290</v>
      </c>
      <c r="E32" s="122" t="s">
        <v>297</v>
      </c>
      <c r="F32" s="122" t="s">
        <v>298</v>
      </c>
      <c r="G32" s="122" t="s">
        <v>299</v>
      </c>
      <c r="H32" s="122" t="s">
        <v>138</v>
      </c>
      <c r="I32" s="122" t="s">
        <v>161</v>
      </c>
      <c r="J32" s="122" t="s">
        <v>162</v>
      </c>
      <c r="K32" s="122" t="s">
        <v>174</v>
      </c>
      <c r="L32" s="122" t="s">
        <v>142</v>
      </c>
      <c r="M32" s="122" t="s">
        <v>293</v>
      </c>
      <c r="N32" s="122" t="s">
        <v>294</v>
      </c>
      <c r="O32" s="122" t="s">
        <v>300</v>
      </c>
      <c r="P32" s="122" t="s">
        <v>150</v>
      </c>
      <c r="Q32" s="122" t="s">
        <v>146</v>
      </c>
      <c r="R32" s="122" t="s">
        <v>272</v>
      </c>
      <c r="S32" s="122" t="s">
        <v>148</v>
      </c>
      <c r="T32" s="122" t="s">
        <v>167</v>
      </c>
      <c r="U32" s="122" t="s">
        <v>210</v>
      </c>
      <c r="V32" s="122" t="s">
        <v>272</v>
      </c>
      <c r="W32" s="201" t="str">
        <f t="shared" ref="W32:W34" si="11">IF(Q32="IPública","N/A","")</f>
        <v>N/A</v>
      </c>
      <c r="X32" s="122" t="s">
        <v>135</v>
      </c>
      <c r="Y32" s="99" t="str">
        <f t="shared" ref="Y32:Y36" si="12">IF(Q32="IPública","N/A","")</f>
        <v>N/A</v>
      </c>
      <c r="Z32" s="99" t="str">
        <f t="shared" ref="Z32:Z36" si="13">IF(Q32="IPública","N/A","")</f>
        <v>N/A</v>
      </c>
      <c r="AA32" s="122" t="s">
        <v>135</v>
      </c>
      <c r="AB32" s="201" t="str">
        <f t="shared" ref="AB32:AB34" si="14">IF(Q32="IPública","N/A","")</f>
        <v>N/A</v>
      </c>
      <c r="AC32" s="99" t="str">
        <f t="shared" ref="AC32:AC34" si="15">IF(Q32="IPública","N/A","")</f>
        <v>N/A</v>
      </c>
      <c r="AD32" s="122" t="s">
        <v>150</v>
      </c>
      <c r="AE32" s="122" t="s">
        <v>150</v>
      </c>
      <c r="AF32" s="122" t="s">
        <v>150</v>
      </c>
      <c r="AG32" s="122" t="s">
        <v>169</v>
      </c>
      <c r="AH32" s="122" t="s">
        <v>258</v>
      </c>
      <c r="AI32" s="122" t="s">
        <v>258</v>
      </c>
      <c r="AJ32" s="183" t="str">
        <f t="shared" si="4"/>
        <v>Alta</v>
      </c>
    </row>
    <row r="33" spans="1:36" ht="114.75" x14ac:dyDescent="0.25">
      <c r="A33" s="182" t="s">
        <v>301</v>
      </c>
      <c r="B33" s="122" t="s">
        <v>132</v>
      </c>
      <c r="C33" s="122" t="s">
        <v>240</v>
      </c>
      <c r="D33" s="122" t="s">
        <v>302</v>
      </c>
      <c r="E33" s="122" t="s">
        <v>135</v>
      </c>
      <c r="F33" s="122" t="s">
        <v>303</v>
      </c>
      <c r="G33" s="122" t="s">
        <v>304</v>
      </c>
      <c r="H33" s="122" t="s">
        <v>138</v>
      </c>
      <c r="I33" s="122" t="s">
        <v>161</v>
      </c>
      <c r="J33" s="122" t="s">
        <v>162</v>
      </c>
      <c r="K33" s="122" t="s">
        <v>141</v>
      </c>
      <c r="L33" s="122" t="s">
        <v>142</v>
      </c>
      <c r="M33" s="122" t="s">
        <v>293</v>
      </c>
      <c r="N33" s="122" t="s">
        <v>294</v>
      </c>
      <c r="O33" s="122" t="s">
        <v>305</v>
      </c>
      <c r="P33" s="122" t="s">
        <v>150</v>
      </c>
      <c r="Q33" s="122" t="s">
        <v>146</v>
      </c>
      <c r="R33" s="122" t="s">
        <v>272</v>
      </c>
      <c r="S33" s="122" t="s">
        <v>148</v>
      </c>
      <c r="T33" s="122" t="s">
        <v>167</v>
      </c>
      <c r="U33" s="122" t="s">
        <v>210</v>
      </c>
      <c r="V33" s="122" t="s">
        <v>272</v>
      </c>
      <c r="W33" s="201" t="str">
        <f t="shared" si="11"/>
        <v>N/A</v>
      </c>
      <c r="X33" s="122" t="s">
        <v>135</v>
      </c>
      <c r="Y33" s="99" t="str">
        <f t="shared" si="12"/>
        <v>N/A</v>
      </c>
      <c r="Z33" s="99" t="str">
        <f t="shared" si="13"/>
        <v>N/A</v>
      </c>
      <c r="AA33" s="122" t="s">
        <v>135</v>
      </c>
      <c r="AB33" s="201" t="str">
        <f t="shared" si="14"/>
        <v>N/A</v>
      </c>
      <c r="AC33" s="99" t="str">
        <f t="shared" si="15"/>
        <v>N/A</v>
      </c>
      <c r="AD33" s="122" t="s">
        <v>150</v>
      </c>
      <c r="AE33" s="122" t="s">
        <v>150</v>
      </c>
      <c r="AF33" s="122" t="s">
        <v>150</v>
      </c>
      <c r="AG33" s="122" t="s">
        <v>169</v>
      </c>
      <c r="AH33" s="122" t="s">
        <v>258</v>
      </c>
      <c r="AI33" s="122" t="s">
        <v>258</v>
      </c>
      <c r="AJ33" s="183" t="str">
        <f t="shared" si="4"/>
        <v>Alta</v>
      </c>
    </row>
    <row r="34" spans="1:36" ht="76.5" x14ac:dyDescent="0.25">
      <c r="A34" s="182" t="s">
        <v>306</v>
      </c>
      <c r="B34" s="122" t="s">
        <v>132</v>
      </c>
      <c r="C34" s="122" t="s">
        <v>240</v>
      </c>
      <c r="D34" s="122" t="s">
        <v>302</v>
      </c>
      <c r="E34" s="122" t="s">
        <v>307</v>
      </c>
      <c r="F34" s="122" t="s">
        <v>308</v>
      </c>
      <c r="G34" s="122" t="s">
        <v>309</v>
      </c>
      <c r="H34" s="122" t="s">
        <v>138</v>
      </c>
      <c r="I34" s="122" t="s">
        <v>161</v>
      </c>
      <c r="J34" s="122" t="s">
        <v>162</v>
      </c>
      <c r="K34" s="122" t="s">
        <v>141</v>
      </c>
      <c r="L34" s="122" t="s">
        <v>142</v>
      </c>
      <c r="M34" s="122" t="s">
        <v>293</v>
      </c>
      <c r="N34" s="122" t="s">
        <v>294</v>
      </c>
      <c r="O34" s="122" t="s">
        <v>310</v>
      </c>
      <c r="P34" s="122" t="s">
        <v>150</v>
      </c>
      <c r="Q34" s="122" t="s">
        <v>146</v>
      </c>
      <c r="R34" s="122" t="s">
        <v>272</v>
      </c>
      <c r="S34" s="122" t="s">
        <v>148</v>
      </c>
      <c r="T34" s="122" t="s">
        <v>167</v>
      </c>
      <c r="U34" s="122" t="s">
        <v>210</v>
      </c>
      <c r="V34" s="122" t="s">
        <v>272</v>
      </c>
      <c r="W34" s="201" t="str">
        <f t="shared" si="11"/>
        <v>N/A</v>
      </c>
      <c r="X34" s="122" t="s">
        <v>135</v>
      </c>
      <c r="Y34" s="99" t="str">
        <f t="shared" si="12"/>
        <v>N/A</v>
      </c>
      <c r="Z34" s="99" t="str">
        <f t="shared" si="13"/>
        <v>N/A</v>
      </c>
      <c r="AA34" s="122" t="s">
        <v>135</v>
      </c>
      <c r="AB34" s="201" t="str">
        <f t="shared" si="14"/>
        <v>N/A</v>
      </c>
      <c r="AC34" s="99" t="str">
        <f t="shared" si="15"/>
        <v>N/A</v>
      </c>
      <c r="AD34" s="122" t="s">
        <v>150</v>
      </c>
      <c r="AE34" s="122" t="s">
        <v>150</v>
      </c>
      <c r="AF34" s="122" t="s">
        <v>150</v>
      </c>
      <c r="AG34" s="122" t="s">
        <v>169</v>
      </c>
      <c r="AH34" s="122" t="s">
        <v>258</v>
      </c>
      <c r="AI34" s="122" t="s">
        <v>258</v>
      </c>
      <c r="AJ34" s="183" t="str">
        <f t="shared" si="4"/>
        <v>Alta</v>
      </c>
    </row>
    <row r="35" spans="1:36" ht="127.5" x14ac:dyDescent="0.25">
      <c r="A35" s="182" t="s">
        <v>311</v>
      </c>
      <c r="B35" s="122" t="s">
        <v>132</v>
      </c>
      <c r="C35" s="122" t="s">
        <v>240</v>
      </c>
      <c r="D35" s="122" t="s">
        <v>135</v>
      </c>
      <c r="E35" s="122" t="s">
        <v>312</v>
      </c>
      <c r="F35" s="122" t="s">
        <v>313</v>
      </c>
      <c r="G35" s="122" t="s">
        <v>314</v>
      </c>
      <c r="H35" s="122" t="s">
        <v>138</v>
      </c>
      <c r="I35" s="122" t="s">
        <v>161</v>
      </c>
      <c r="J35" s="122" t="s">
        <v>162</v>
      </c>
      <c r="K35" s="122" t="s">
        <v>195</v>
      </c>
      <c r="L35" s="122" t="s">
        <v>142</v>
      </c>
      <c r="M35" s="122" t="s">
        <v>175</v>
      </c>
      <c r="N35" s="122" t="s">
        <v>175</v>
      </c>
      <c r="O35" s="122" t="s">
        <v>175</v>
      </c>
      <c r="P35" s="122" t="s">
        <v>150</v>
      </c>
      <c r="Q35" s="122" t="s">
        <v>146</v>
      </c>
      <c r="R35" s="122" t="s">
        <v>272</v>
      </c>
      <c r="S35" s="122" t="s">
        <v>148</v>
      </c>
      <c r="T35" s="122" t="s">
        <v>167</v>
      </c>
      <c r="U35" s="122" t="s">
        <v>315</v>
      </c>
      <c r="V35" s="122" t="s">
        <v>245</v>
      </c>
      <c r="W35" s="201" t="str">
        <f>IF(Q35="IPública","N/A","")</f>
        <v>N/A</v>
      </c>
      <c r="X35" s="122" t="s">
        <v>135</v>
      </c>
      <c r="Y35" s="99" t="str">
        <f t="shared" si="12"/>
        <v>N/A</v>
      </c>
      <c r="Z35" s="99" t="str">
        <f t="shared" si="13"/>
        <v>N/A</v>
      </c>
      <c r="AA35" s="122" t="s">
        <v>135</v>
      </c>
      <c r="AB35" s="201" t="s">
        <v>135</v>
      </c>
      <c r="AC35" s="99" t="str">
        <f>IF(Q35="IPública","N/A","")</f>
        <v>N/A</v>
      </c>
      <c r="AD35" s="122" t="s">
        <v>150</v>
      </c>
      <c r="AE35" s="122" t="s">
        <v>150</v>
      </c>
      <c r="AF35" s="122" t="s">
        <v>150</v>
      </c>
      <c r="AG35" s="122" t="s">
        <v>169</v>
      </c>
      <c r="AH35" s="122" t="s">
        <v>258</v>
      </c>
      <c r="AI35" s="122" t="s">
        <v>258</v>
      </c>
      <c r="AJ35" s="183" t="str">
        <f t="shared" si="4"/>
        <v>Alta</v>
      </c>
    </row>
    <row r="36" spans="1:36" ht="89.25" x14ac:dyDescent="0.25">
      <c r="A36" s="182" t="s">
        <v>316</v>
      </c>
      <c r="B36" s="122" t="s">
        <v>132</v>
      </c>
      <c r="C36" s="122" t="s">
        <v>240</v>
      </c>
      <c r="D36" s="122" t="s">
        <v>135</v>
      </c>
      <c r="E36" s="122" t="s">
        <v>135</v>
      </c>
      <c r="F36" s="122" t="s">
        <v>317</v>
      </c>
      <c r="G36" s="122" t="s">
        <v>318</v>
      </c>
      <c r="H36" s="122" t="s">
        <v>138</v>
      </c>
      <c r="I36" s="122" t="s">
        <v>161</v>
      </c>
      <c r="J36" s="122" t="s">
        <v>162</v>
      </c>
      <c r="K36" s="122" t="s">
        <v>195</v>
      </c>
      <c r="L36" s="122" t="s">
        <v>142</v>
      </c>
      <c r="M36" s="122" t="s">
        <v>175</v>
      </c>
      <c r="N36" s="122" t="s">
        <v>175</v>
      </c>
      <c r="O36" s="122" t="s">
        <v>175</v>
      </c>
      <c r="P36" s="122" t="s">
        <v>150</v>
      </c>
      <c r="Q36" s="122" t="s">
        <v>146</v>
      </c>
      <c r="R36" s="122" t="s">
        <v>272</v>
      </c>
      <c r="S36" s="122" t="s">
        <v>148</v>
      </c>
      <c r="T36" s="122" t="s">
        <v>149</v>
      </c>
      <c r="U36" s="122" t="s">
        <v>135</v>
      </c>
      <c r="V36" s="122" t="s">
        <v>245</v>
      </c>
      <c r="W36" s="201" t="str">
        <f t="shared" ref="W36" si="16">IF(Q36="IPública","N/A","")</f>
        <v>N/A</v>
      </c>
      <c r="X36" s="122" t="s">
        <v>135</v>
      </c>
      <c r="Y36" s="99" t="str">
        <f t="shared" si="12"/>
        <v>N/A</v>
      </c>
      <c r="Z36" s="99" t="str">
        <f t="shared" si="13"/>
        <v>N/A</v>
      </c>
      <c r="AA36" s="122" t="s">
        <v>135</v>
      </c>
      <c r="AB36" s="201" t="str">
        <f t="shared" ref="AB36" si="17">IF(Q36="IPública","N/A","")</f>
        <v>N/A</v>
      </c>
      <c r="AC36" s="99" t="str">
        <f t="shared" ref="AC36" si="18">IF(Q36="IPública","N/A","")</f>
        <v>N/A</v>
      </c>
      <c r="AD36" s="122" t="s">
        <v>150</v>
      </c>
      <c r="AE36" s="122" t="s">
        <v>150</v>
      </c>
      <c r="AF36" s="122" t="s">
        <v>150</v>
      </c>
      <c r="AG36" s="122" t="s">
        <v>169</v>
      </c>
      <c r="AH36" s="122" t="s">
        <v>151</v>
      </c>
      <c r="AI36" s="122" t="s">
        <v>151</v>
      </c>
      <c r="AJ36" s="183" t="str">
        <f t="shared" si="4"/>
        <v>Media</v>
      </c>
    </row>
    <row r="37" spans="1:36" ht="63.75" x14ac:dyDescent="0.25">
      <c r="A37" s="182" t="s">
        <v>319</v>
      </c>
      <c r="B37" s="122" t="s">
        <v>132</v>
      </c>
      <c r="C37" s="122" t="s">
        <v>320</v>
      </c>
      <c r="D37" s="122" t="s">
        <v>135</v>
      </c>
      <c r="E37" s="122" t="s">
        <v>135</v>
      </c>
      <c r="F37" s="122" t="s">
        <v>321</v>
      </c>
      <c r="G37" s="122" t="s">
        <v>322</v>
      </c>
      <c r="H37" s="122" t="s">
        <v>138</v>
      </c>
      <c r="I37" s="122" t="s">
        <v>161</v>
      </c>
      <c r="J37" s="122" t="s">
        <v>162</v>
      </c>
      <c r="K37" s="122" t="s">
        <v>191</v>
      </c>
      <c r="L37" s="122" t="s">
        <v>142</v>
      </c>
      <c r="M37" s="122" t="s">
        <v>269</v>
      </c>
      <c r="N37" s="122" t="s">
        <v>323</v>
      </c>
      <c r="O37" s="122" t="s">
        <v>324</v>
      </c>
      <c r="P37" s="122" t="s">
        <v>150</v>
      </c>
      <c r="Q37" s="122" t="s">
        <v>146</v>
      </c>
      <c r="R37" s="122" t="s">
        <v>272</v>
      </c>
      <c r="S37" s="122" t="s">
        <v>148</v>
      </c>
      <c r="T37" s="122" t="s">
        <v>167</v>
      </c>
      <c r="U37" s="122" t="s">
        <v>273</v>
      </c>
      <c r="V37" s="122" t="s">
        <v>272</v>
      </c>
      <c r="W37" s="201" t="str">
        <f t="shared" si="0"/>
        <v>N/A</v>
      </c>
      <c r="X37" s="122" t="s">
        <v>135</v>
      </c>
      <c r="Y37" s="99" t="str">
        <f t="shared" si="1"/>
        <v>N/A</v>
      </c>
      <c r="Z37" s="99" t="str">
        <f t="shared" si="2"/>
        <v>N/A</v>
      </c>
      <c r="AA37" s="122" t="s">
        <v>135</v>
      </c>
      <c r="AB37" s="201" t="s">
        <v>135</v>
      </c>
      <c r="AC37" s="99" t="str">
        <f>IF(Q37="IPública","N/A","")</f>
        <v>N/A</v>
      </c>
      <c r="AD37" s="122" t="s">
        <v>150</v>
      </c>
      <c r="AE37" s="122" t="s">
        <v>150</v>
      </c>
      <c r="AF37" s="122" t="s">
        <v>150</v>
      </c>
      <c r="AG37" s="122" t="s">
        <v>169</v>
      </c>
      <c r="AH37" s="122" t="s">
        <v>151</v>
      </c>
      <c r="AI37" s="122" t="s">
        <v>151</v>
      </c>
      <c r="AJ37" s="183" t="str">
        <f t="shared" si="4"/>
        <v>Media</v>
      </c>
    </row>
    <row r="38" spans="1:36" ht="63.75" x14ac:dyDescent="0.25">
      <c r="A38" s="182" t="s">
        <v>325</v>
      </c>
      <c r="B38" s="122" t="s">
        <v>132</v>
      </c>
      <c r="C38" s="122" t="s">
        <v>326</v>
      </c>
      <c r="D38" s="122" t="s">
        <v>327</v>
      </c>
      <c r="E38" s="122" t="s">
        <v>135</v>
      </c>
      <c r="F38" s="122" t="s">
        <v>328</v>
      </c>
      <c r="G38" s="122" t="s">
        <v>329</v>
      </c>
      <c r="H38" s="122" t="s">
        <v>138</v>
      </c>
      <c r="I38" s="122" t="s">
        <v>161</v>
      </c>
      <c r="J38" s="122" t="s">
        <v>162</v>
      </c>
      <c r="K38" s="122" t="s">
        <v>174</v>
      </c>
      <c r="L38" s="122" t="s">
        <v>142</v>
      </c>
      <c r="M38" s="122" t="s">
        <v>175</v>
      </c>
      <c r="N38" s="122" t="s">
        <v>175</v>
      </c>
      <c r="O38" s="122" t="s">
        <v>175</v>
      </c>
      <c r="P38" s="122" t="s">
        <v>150</v>
      </c>
      <c r="Q38" s="122" t="s">
        <v>146</v>
      </c>
      <c r="R38" s="122" t="s">
        <v>272</v>
      </c>
      <c r="S38" s="122" t="s">
        <v>148</v>
      </c>
      <c r="T38" s="122" t="s">
        <v>149</v>
      </c>
      <c r="U38" s="122" t="s">
        <v>135</v>
      </c>
      <c r="V38" s="122" t="s">
        <v>272</v>
      </c>
      <c r="W38" s="201" t="s">
        <v>135</v>
      </c>
      <c r="X38" s="122" t="s">
        <v>135</v>
      </c>
      <c r="Y38" s="99" t="str">
        <f t="shared" si="1"/>
        <v>N/A</v>
      </c>
      <c r="Z38" s="99" t="str">
        <f t="shared" si="2"/>
        <v>N/A</v>
      </c>
      <c r="AA38" s="122" t="s">
        <v>135</v>
      </c>
      <c r="AB38" s="201" t="s">
        <v>135</v>
      </c>
      <c r="AC38" s="99" t="str">
        <f>IF(Q38="IPública","N/A","")</f>
        <v>N/A</v>
      </c>
      <c r="AD38" s="122" t="s">
        <v>150</v>
      </c>
      <c r="AE38" s="122" t="s">
        <v>150</v>
      </c>
      <c r="AF38" s="122" t="s">
        <v>150</v>
      </c>
      <c r="AG38" s="122" t="s">
        <v>169</v>
      </c>
      <c r="AH38" s="122" t="s">
        <v>169</v>
      </c>
      <c r="AI38" s="122" t="s">
        <v>169</v>
      </c>
      <c r="AJ38" s="183" t="str">
        <f t="shared" si="4"/>
        <v>Baja</v>
      </c>
    </row>
    <row r="39" spans="1:36" ht="89.25" x14ac:dyDescent="0.25">
      <c r="A39" s="182" t="s">
        <v>330</v>
      </c>
      <c r="B39" s="122" t="s">
        <v>132</v>
      </c>
      <c r="C39" s="122" t="s">
        <v>326</v>
      </c>
      <c r="D39" s="122" t="s">
        <v>327</v>
      </c>
      <c r="E39" s="122" t="s">
        <v>331</v>
      </c>
      <c r="F39" s="122" t="s">
        <v>332</v>
      </c>
      <c r="G39" s="122" t="s">
        <v>333</v>
      </c>
      <c r="H39" s="122" t="s">
        <v>138</v>
      </c>
      <c r="I39" s="122" t="s">
        <v>161</v>
      </c>
      <c r="J39" s="122" t="s">
        <v>162</v>
      </c>
      <c r="K39" s="122" t="s">
        <v>174</v>
      </c>
      <c r="L39" s="122" t="s">
        <v>142</v>
      </c>
      <c r="M39" s="122" t="s">
        <v>175</v>
      </c>
      <c r="N39" s="122" t="s">
        <v>175</v>
      </c>
      <c r="O39" s="122" t="s">
        <v>175</v>
      </c>
      <c r="P39" s="122" t="s">
        <v>145</v>
      </c>
      <c r="Q39" s="122" t="s">
        <v>146</v>
      </c>
      <c r="R39" s="122" t="s">
        <v>272</v>
      </c>
      <c r="S39" s="122" t="s">
        <v>148</v>
      </c>
      <c r="T39" s="122" t="s">
        <v>149</v>
      </c>
      <c r="U39" s="122" t="s">
        <v>135</v>
      </c>
      <c r="V39" s="122" t="s">
        <v>272</v>
      </c>
      <c r="W39" s="201" t="s">
        <v>135</v>
      </c>
      <c r="X39" s="122" t="s">
        <v>135</v>
      </c>
      <c r="Y39" s="99" t="str">
        <f t="shared" si="1"/>
        <v>N/A</v>
      </c>
      <c r="Z39" s="99" t="str">
        <f t="shared" si="2"/>
        <v>N/A</v>
      </c>
      <c r="AA39" s="122" t="s">
        <v>135</v>
      </c>
      <c r="AB39" s="201" t="s">
        <v>135</v>
      </c>
      <c r="AC39" s="99" t="str">
        <f>IF(Q39="IPública","N/A","")</f>
        <v>N/A</v>
      </c>
      <c r="AD39" s="122" t="s">
        <v>150</v>
      </c>
      <c r="AE39" s="122" t="s">
        <v>150</v>
      </c>
      <c r="AF39" s="122" t="s">
        <v>150</v>
      </c>
      <c r="AG39" s="122" t="s">
        <v>169</v>
      </c>
      <c r="AH39" s="122" t="s">
        <v>151</v>
      </c>
      <c r="AI39" s="122" t="s">
        <v>169</v>
      </c>
      <c r="AJ39" s="183" t="str">
        <f t="shared" si="4"/>
        <v>Media</v>
      </c>
    </row>
    <row r="40" spans="1:36" ht="38.25" x14ac:dyDescent="0.25">
      <c r="A40" s="182" t="s">
        <v>334</v>
      </c>
      <c r="B40" s="122" t="s">
        <v>132</v>
      </c>
      <c r="C40" s="122" t="s">
        <v>326</v>
      </c>
      <c r="D40" s="122" t="s">
        <v>327</v>
      </c>
      <c r="E40" s="122" t="s">
        <v>335</v>
      </c>
      <c r="F40" s="122" t="s">
        <v>336</v>
      </c>
      <c r="G40" s="122" t="s">
        <v>337</v>
      </c>
      <c r="H40" s="122" t="s">
        <v>138</v>
      </c>
      <c r="I40" s="122" t="s">
        <v>161</v>
      </c>
      <c r="J40" s="122" t="s">
        <v>162</v>
      </c>
      <c r="K40" s="122" t="s">
        <v>174</v>
      </c>
      <c r="L40" s="122" t="s">
        <v>142</v>
      </c>
      <c r="M40" s="122" t="s">
        <v>175</v>
      </c>
      <c r="N40" s="122" t="s">
        <v>175</v>
      </c>
      <c r="O40" s="122" t="s">
        <v>175</v>
      </c>
      <c r="P40" s="122" t="s">
        <v>150</v>
      </c>
      <c r="Q40" s="122" t="s">
        <v>146</v>
      </c>
      <c r="R40" s="122" t="s">
        <v>272</v>
      </c>
      <c r="S40" s="122" t="s">
        <v>148</v>
      </c>
      <c r="T40" s="122" t="s">
        <v>149</v>
      </c>
      <c r="U40" s="122" t="s">
        <v>135</v>
      </c>
      <c r="V40" s="122" t="s">
        <v>272</v>
      </c>
      <c r="W40" s="201" t="s">
        <v>135</v>
      </c>
      <c r="X40" s="122" t="s">
        <v>135</v>
      </c>
      <c r="Y40" s="99" t="str">
        <f t="shared" si="1"/>
        <v>N/A</v>
      </c>
      <c r="Z40" s="99" t="str">
        <f t="shared" si="2"/>
        <v>N/A</v>
      </c>
      <c r="AA40" s="122" t="s">
        <v>135</v>
      </c>
      <c r="AB40" s="201" t="s">
        <v>135</v>
      </c>
      <c r="AC40" s="99" t="str">
        <f>IF(Q40="IPública","N/A","")</f>
        <v>N/A</v>
      </c>
      <c r="AD40" s="122" t="s">
        <v>150</v>
      </c>
      <c r="AE40" s="122" t="s">
        <v>150</v>
      </c>
      <c r="AF40" s="122" t="s">
        <v>150</v>
      </c>
      <c r="AG40" s="122" t="s">
        <v>169</v>
      </c>
      <c r="AH40" s="122" t="s">
        <v>169</v>
      </c>
      <c r="AI40" s="122" t="s">
        <v>169</v>
      </c>
      <c r="AJ40" s="183" t="str">
        <f t="shared" si="4"/>
        <v>Baja</v>
      </c>
    </row>
    <row r="41" spans="1:36" ht="89.25" x14ac:dyDescent="0.25">
      <c r="A41" s="182" t="s">
        <v>338</v>
      </c>
      <c r="B41" s="122" t="s">
        <v>132</v>
      </c>
      <c r="C41" s="122" t="s">
        <v>339</v>
      </c>
      <c r="D41" s="122" t="s">
        <v>135</v>
      </c>
      <c r="E41" s="122" t="s">
        <v>135</v>
      </c>
      <c r="F41" s="122" t="s">
        <v>340</v>
      </c>
      <c r="G41" s="122" t="s">
        <v>341</v>
      </c>
      <c r="H41" s="122" t="s">
        <v>138</v>
      </c>
      <c r="I41" s="122" t="s">
        <v>161</v>
      </c>
      <c r="J41" s="122" t="s">
        <v>162</v>
      </c>
      <c r="K41" s="122" t="s">
        <v>141</v>
      </c>
      <c r="L41" s="122" t="s">
        <v>142</v>
      </c>
      <c r="M41" s="122" t="s">
        <v>342</v>
      </c>
      <c r="N41" s="122" t="s">
        <v>175</v>
      </c>
      <c r="O41" s="122" t="s">
        <v>343</v>
      </c>
      <c r="P41" s="122" t="s">
        <v>150</v>
      </c>
      <c r="Q41" s="122" t="s">
        <v>146</v>
      </c>
      <c r="R41" s="122" t="s">
        <v>344</v>
      </c>
      <c r="S41" s="122" t="s">
        <v>148</v>
      </c>
      <c r="T41" s="122" t="s">
        <v>149</v>
      </c>
      <c r="U41" s="122" t="s">
        <v>345</v>
      </c>
      <c r="V41" s="122" t="s">
        <v>344</v>
      </c>
      <c r="W41" s="201" t="s">
        <v>135</v>
      </c>
      <c r="X41" s="122" t="s">
        <v>135</v>
      </c>
      <c r="Y41" s="99" t="s">
        <v>135</v>
      </c>
      <c r="Z41" s="99" t="s">
        <v>135</v>
      </c>
      <c r="AA41" s="122" t="s">
        <v>135</v>
      </c>
      <c r="AB41" s="201" t="s">
        <v>135</v>
      </c>
      <c r="AC41" s="99" t="s">
        <v>135</v>
      </c>
      <c r="AD41" s="122" t="s">
        <v>150</v>
      </c>
      <c r="AE41" s="122" t="s">
        <v>150</v>
      </c>
      <c r="AF41" s="122" t="s">
        <v>150</v>
      </c>
      <c r="AG41" s="122" t="s">
        <v>169</v>
      </c>
      <c r="AH41" s="122" t="s">
        <v>258</v>
      </c>
      <c r="AI41" s="122" t="s">
        <v>151</v>
      </c>
      <c r="AJ41" s="183" t="str">
        <f t="shared" si="4"/>
        <v>Media</v>
      </c>
    </row>
    <row r="42" spans="1:36" ht="114.75" x14ac:dyDescent="0.25">
      <c r="A42" s="182" t="s">
        <v>346</v>
      </c>
      <c r="B42" s="122" t="s">
        <v>132</v>
      </c>
      <c r="C42" s="122" t="s">
        <v>339</v>
      </c>
      <c r="D42" s="122" t="s">
        <v>347</v>
      </c>
      <c r="E42" s="122" t="s">
        <v>135</v>
      </c>
      <c r="F42" s="122" t="s">
        <v>348</v>
      </c>
      <c r="G42" s="122" t="s">
        <v>349</v>
      </c>
      <c r="H42" s="122" t="s">
        <v>138</v>
      </c>
      <c r="I42" s="122" t="s">
        <v>161</v>
      </c>
      <c r="J42" s="122" t="s">
        <v>162</v>
      </c>
      <c r="K42" s="122" t="s">
        <v>141</v>
      </c>
      <c r="L42" s="122" t="s">
        <v>142</v>
      </c>
      <c r="M42" s="122" t="s">
        <v>350</v>
      </c>
      <c r="N42" s="122" t="s">
        <v>175</v>
      </c>
      <c r="O42" s="122" t="s">
        <v>351</v>
      </c>
      <c r="P42" s="122" t="s">
        <v>150</v>
      </c>
      <c r="Q42" s="122" t="s">
        <v>180</v>
      </c>
      <c r="R42" s="122" t="s">
        <v>344</v>
      </c>
      <c r="S42" s="122" t="s">
        <v>148</v>
      </c>
      <c r="T42" s="122" t="s">
        <v>149</v>
      </c>
      <c r="U42" s="122" t="s">
        <v>135</v>
      </c>
      <c r="V42" s="122" t="s">
        <v>344</v>
      </c>
      <c r="W42" s="201">
        <v>42857</v>
      </c>
      <c r="X42" s="122" t="s">
        <v>352</v>
      </c>
      <c r="Y42" s="99" t="s">
        <v>353</v>
      </c>
      <c r="Z42" s="99" t="s">
        <v>256</v>
      </c>
      <c r="AA42" s="122" t="s">
        <v>202</v>
      </c>
      <c r="AB42" s="201">
        <v>45868</v>
      </c>
      <c r="AC42" s="99" t="s">
        <v>185</v>
      </c>
      <c r="AD42" s="122" t="s">
        <v>150</v>
      </c>
      <c r="AE42" s="122" t="s">
        <v>150</v>
      </c>
      <c r="AF42" s="122" t="s">
        <v>150</v>
      </c>
      <c r="AG42" s="122" t="s">
        <v>151</v>
      </c>
      <c r="AH42" s="122" t="s">
        <v>258</v>
      </c>
      <c r="AI42" s="122" t="s">
        <v>151</v>
      </c>
      <c r="AJ42" s="183" t="str">
        <f t="shared" si="4"/>
        <v>Media</v>
      </c>
    </row>
    <row r="43" spans="1:36" ht="51" x14ac:dyDescent="0.25">
      <c r="A43" s="182" t="s">
        <v>354</v>
      </c>
      <c r="B43" s="122" t="s">
        <v>132</v>
      </c>
      <c r="C43" s="122" t="s">
        <v>339</v>
      </c>
      <c r="D43" s="122" t="s">
        <v>135</v>
      </c>
      <c r="E43" s="122" t="s">
        <v>135</v>
      </c>
      <c r="F43" s="122" t="s">
        <v>355</v>
      </c>
      <c r="G43" s="122" t="s">
        <v>356</v>
      </c>
      <c r="H43" s="122" t="s">
        <v>138</v>
      </c>
      <c r="I43" s="122" t="s">
        <v>161</v>
      </c>
      <c r="J43" s="122" t="s">
        <v>357</v>
      </c>
      <c r="K43" s="122" t="s">
        <v>200</v>
      </c>
      <c r="L43" s="122" t="s">
        <v>142</v>
      </c>
      <c r="M43" s="122" t="s">
        <v>175</v>
      </c>
      <c r="N43" s="122" t="s">
        <v>175</v>
      </c>
      <c r="O43" s="122" t="s">
        <v>175</v>
      </c>
      <c r="P43" s="122" t="s">
        <v>201</v>
      </c>
      <c r="Q43" s="122" t="s">
        <v>180</v>
      </c>
      <c r="R43" s="122" t="s">
        <v>344</v>
      </c>
      <c r="S43" s="122" t="s">
        <v>148</v>
      </c>
      <c r="T43" s="122" t="s">
        <v>167</v>
      </c>
      <c r="U43" s="122" t="s">
        <v>135</v>
      </c>
      <c r="V43" s="122" t="s">
        <v>344</v>
      </c>
      <c r="W43" s="201">
        <v>42736</v>
      </c>
      <c r="X43" s="122" t="s">
        <v>352</v>
      </c>
      <c r="Y43" s="99" t="s">
        <v>353</v>
      </c>
      <c r="Z43" s="99" t="s">
        <v>256</v>
      </c>
      <c r="AA43" s="122" t="s">
        <v>202</v>
      </c>
      <c r="AB43" s="201">
        <v>45868</v>
      </c>
      <c r="AC43" s="99" t="s">
        <v>185</v>
      </c>
      <c r="AD43" s="122" t="s">
        <v>150</v>
      </c>
      <c r="AE43" s="122" t="s">
        <v>150</v>
      </c>
      <c r="AF43" s="122" t="s">
        <v>150</v>
      </c>
      <c r="AG43" s="122" t="s">
        <v>258</v>
      </c>
      <c r="AH43" s="122" t="s">
        <v>258</v>
      </c>
      <c r="AI43" s="122" t="s">
        <v>258</v>
      </c>
      <c r="AJ43" s="183" t="str">
        <f t="shared" si="4"/>
        <v>Alta</v>
      </c>
    </row>
    <row r="44" spans="1:36" ht="102" x14ac:dyDescent="0.25">
      <c r="A44" s="182" t="s">
        <v>358</v>
      </c>
      <c r="B44" s="122" t="s">
        <v>132</v>
      </c>
      <c r="C44" s="122" t="s">
        <v>339</v>
      </c>
      <c r="D44" s="122" t="s">
        <v>347</v>
      </c>
      <c r="E44" s="122" t="s">
        <v>135</v>
      </c>
      <c r="F44" s="122" t="s">
        <v>359</v>
      </c>
      <c r="G44" s="122" t="s">
        <v>360</v>
      </c>
      <c r="H44" s="122" t="s">
        <v>138</v>
      </c>
      <c r="I44" s="122" t="s">
        <v>161</v>
      </c>
      <c r="J44" s="122" t="s">
        <v>162</v>
      </c>
      <c r="K44" s="122" t="s">
        <v>141</v>
      </c>
      <c r="L44" s="122" t="s">
        <v>142</v>
      </c>
      <c r="M44" s="122" t="s">
        <v>350</v>
      </c>
      <c r="N44" s="122" t="s">
        <v>175</v>
      </c>
      <c r="O44" s="122" t="s">
        <v>361</v>
      </c>
      <c r="P44" s="122" t="s">
        <v>150</v>
      </c>
      <c r="Q44" s="122" t="s">
        <v>146</v>
      </c>
      <c r="R44" s="122" t="s">
        <v>344</v>
      </c>
      <c r="S44" s="122" t="s">
        <v>148</v>
      </c>
      <c r="T44" s="122" t="s">
        <v>149</v>
      </c>
      <c r="U44" s="122" t="s">
        <v>345</v>
      </c>
      <c r="V44" s="122" t="s">
        <v>344</v>
      </c>
      <c r="W44" s="201" t="s">
        <v>135</v>
      </c>
      <c r="X44" s="122" t="s">
        <v>135</v>
      </c>
      <c r="Y44" s="99" t="s">
        <v>135</v>
      </c>
      <c r="Z44" s="99" t="s">
        <v>135</v>
      </c>
      <c r="AA44" s="122" t="s">
        <v>135</v>
      </c>
      <c r="AB44" s="201" t="s">
        <v>135</v>
      </c>
      <c r="AC44" s="99" t="s">
        <v>135</v>
      </c>
      <c r="AD44" s="122" t="s">
        <v>150</v>
      </c>
      <c r="AE44" s="122" t="s">
        <v>150</v>
      </c>
      <c r="AF44" s="122" t="s">
        <v>150</v>
      </c>
      <c r="AG44" s="122" t="s">
        <v>151</v>
      </c>
      <c r="AH44" s="122" t="s">
        <v>258</v>
      </c>
      <c r="AI44" s="122" t="s">
        <v>151</v>
      </c>
      <c r="AJ44" s="183" t="str">
        <f t="shared" si="4"/>
        <v>Media</v>
      </c>
    </row>
    <row r="45" spans="1:36" ht="127.5" x14ac:dyDescent="0.25">
      <c r="A45" s="182" t="s">
        <v>362</v>
      </c>
      <c r="B45" s="122" t="s">
        <v>132</v>
      </c>
      <c r="C45" s="122" t="s">
        <v>363</v>
      </c>
      <c r="D45" s="122" t="s">
        <v>135</v>
      </c>
      <c r="E45" s="122" t="s">
        <v>135</v>
      </c>
      <c r="F45" s="122" t="s">
        <v>364</v>
      </c>
      <c r="G45" s="122" t="s">
        <v>365</v>
      </c>
      <c r="H45" s="122" t="s">
        <v>138</v>
      </c>
      <c r="I45" s="122" t="s">
        <v>161</v>
      </c>
      <c r="J45" s="122" t="s">
        <v>366</v>
      </c>
      <c r="K45" s="122" t="s">
        <v>357</v>
      </c>
      <c r="L45" s="122" t="s">
        <v>142</v>
      </c>
      <c r="M45" s="122" t="s">
        <v>367</v>
      </c>
      <c r="N45" s="122" t="s">
        <v>368</v>
      </c>
      <c r="O45" s="122" t="s">
        <v>369</v>
      </c>
      <c r="P45" s="122" t="s">
        <v>150</v>
      </c>
      <c r="Q45" s="122" t="s">
        <v>146</v>
      </c>
      <c r="R45" s="122" t="s">
        <v>370</v>
      </c>
      <c r="S45" s="122" t="s">
        <v>166</v>
      </c>
      <c r="T45" s="122" t="s">
        <v>167</v>
      </c>
      <c r="U45" s="122" t="s">
        <v>371</v>
      </c>
      <c r="V45" s="122" t="s">
        <v>370</v>
      </c>
      <c r="W45" s="201" t="str">
        <f>IF(Q45="IPública","N/A","")</f>
        <v>N/A</v>
      </c>
      <c r="X45" s="122" t="s">
        <v>135</v>
      </c>
      <c r="Y45" s="99" t="str">
        <f t="shared" si="1"/>
        <v>N/A</v>
      </c>
      <c r="Z45" s="99" t="str">
        <f t="shared" si="2"/>
        <v>N/A</v>
      </c>
      <c r="AA45" s="122" t="s">
        <v>135</v>
      </c>
      <c r="AB45" s="201" t="str">
        <f t="shared" si="8"/>
        <v>N/A</v>
      </c>
      <c r="AC45" s="99" t="str">
        <f>IF(Q45="IPública","N/A","")</f>
        <v>N/A</v>
      </c>
      <c r="AD45" s="122" t="s">
        <v>150</v>
      </c>
      <c r="AE45" s="122" t="s">
        <v>150</v>
      </c>
      <c r="AF45" s="122" t="s">
        <v>150</v>
      </c>
      <c r="AG45" s="122" t="s">
        <v>151</v>
      </c>
      <c r="AH45" s="122" t="s">
        <v>151</v>
      </c>
      <c r="AI45" s="122" t="s">
        <v>151</v>
      </c>
      <c r="AJ45" s="183" t="str">
        <f t="shared" si="4"/>
        <v>Media</v>
      </c>
    </row>
    <row r="46" spans="1:36" ht="127.5" x14ac:dyDescent="0.25">
      <c r="A46" s="182" t="s">
        <v>372</v>
      </c>
      <c r="B46" s="122" t="s">
        <v>132</v>
      </c>
      <c r="C46" s="122" t="s">
        <v>363</v>
      </c>
      <c r="D46" s="122" t="s">
        <v>135</v>
      </c>
      <c r="E46" s="122" t="s">
        <v>135</v>
      </c>
      <c r="F46" s="122" t="s">
        <v>373</v>
      </c>
      <c r="G46" s="122" t="s">
        <v>374</v>
      </c>
      <c r="H46" s="122" t="s">
        <v>138</v>
      </c>
      <c r="I46" s="122" t="s">
        <v>161</v>
      </c>
      <c r="J46" s="122" t="s">
        <v>366</v>
      </c>
      <c r="K46" s="122" t="s">
        <v>375</v>
      </c>
      <c r="L46" s="122" t="s">
        <v>142</v>
      </c>
      <c r="M46" s="122" t="s">
        <v>367</v>
      </c>
      <c r="N46" s="122" t="s">
        <v>368</v>
      </c>
      <c r="O46" s="122" t="s">
        <v>369</v>
      </c>
      <c r="P46" s="122" t="s">
        <v>150</v>
      </c>
      <c r="Q46" s="122" t="s">
        <v>146</v>
      </c>
      <c r="R46" s="122" t="s">
        <v>370</v>
      </c>
      <c r="S46" s="122" t="s">
        <v>148</v>
      </c>
      <c r="T46" s="122" t="s">
        <v>167</v>
      </c>
      <c r="U46" s="122" t="s">
        <v>371</v>
      </c>
      <c r="V46" s="122" t="s">
        <v>370</v>
      </c>
      <c r="W46" s="201" t="str">
        <f t="shared" ref="W46:W51" si="19">IF(Q46="IPública","N/A","")</f>
        <v>N/A</v>
      </c>
      <c r="X46" s="122" t="s">
        <v>135</v>
      </c>
      <c r="Y46" s="99" t="str">
        <f t="shared" si="1"/>
        <v>N/A</v>
      </c>
      <c r="Z46" s="99" t="str">
        <f t="shared" si="2"/>
        <v>N/A</v>
      </c>
      <c r="AA46" s="122" t="s">
        <v>135</v>
      </c>
      <c r="AB46" s="201" t="str">
        <f t="shared" si="8"/>
        <v>N/A</v>
      </c>
      <c r="AC46" s="99" t="str">
        <f t="shared" ref="AC46:AC51" si="20">IF(Q46="IPública","N/A","")</f>
        <v>N/A</v>
      </c>
      <c r="AD46" s="122" t="s">
        <v>150</v>
      </c>
      <c r="AE46" s="122" t="s">
        <v>150</v>
      </c>
      <c r="AF46" s="122" t="s">
        <v>150</v>
      </c>
      <c r="AG46" s="122" t="s">
        <v>169</v>
      </c>
      <c r="AH46" s="122" t="s">
        <v>151</v>
      </c>
      <c r="AI46" s="122" t="s">
        <v>258</v>
      </c>
      <c r="AJ46" s="183" t="str">
        <f t="shared" si="4"/>
        <v>Media</v>
      </c>
    </row>
    <row r="47" spans="1:36" ht="127.5" x14ac:dyDescent="0.25">
      <c r="A47" s="182" t="s">
        <v>376</v>
      </c>
      <c r="B47" s="122" t="s">
        <v>132</v>
      </c>
      <c r="C47" s="122" t="s">
        <v>363</v>
      </c>
      <c r="D47" s="122" t="s">
        <v>135</v>
      </c>
      <c r="E47" s="122" t="s">
        <v>135</v>
      </c>
      <c r="F47" s="122" t="s">
        <v>377</v>
      </c>
      <c r="G47" s="122" t="s">
        <v>378</v>
      </c>
      <c r="H47" s="122" t="s">
        <v>138</v>
      </c>
      <c r="I47" s="122" t="s">
        <v>161</v>
      </c>
      <c r="J47" s="122" t="s">
        <v>366</v>
      </c>
      <c r="K47" s="122" t="s">
        <v>379</v>
      </c>
      <c r="L47" s="122" t="s">
        <v>142</v>
      </c>
      <c r="M47" s="122" t="s">
        <v>367</v>
      </c>
      <c r="N47" s="122" t="s">
        <v>368</v>
      </c>
      <c r="O47" s="122" t="s">
        <v>369</v>
      </c>
      <c r="P47" s="122" t="s">
        <v>150</v>
      </c>
      <c r="Q47" s="122" t="s">
        <v>146</v>
      </c>
      <c r="R47" s="122" t="s">
        <v>370</v>
      </c>
      <c r="S47" s="122" t="s">
        <v>166</v>
      </c>
      <c r="T47" s="122" t="s">
        <v>167</v>
      </c>
      <c r="U47" s="122" t="s">
        <v>371</v>
      </c>
      <c r="V47" s="122" t="s">
        <v>370</v>
      </c>
      <c r="W47" s="201" t="str">
        <f t="shared" si="19"/>
        <v>N/A</v>
      </c>
      <c r="X47" s="122" t="s">
        <v>135</v>
      </c>
      <c r="Y47" s="99" t="str">
        <f t="shared" si="1"/>
        <v>N/A</v>
      </c>
      <c r="Z47" s="99" t="str">
        <f t="shared" si="2"/>
        <v>N/A</v>
      </c>
      <c r="AA47" s="122" t="s">
        <v>135</v>
      </c>
      <c r="AB47" s="201" t="str">
        <f t="shared" si="8"/>
        <v>N/A</v>
      </c>
      <c r="AC47" s="99" t="str">
        <f t="shared" si="20"/>
        <v>N/A</v>
      </c>
      <c r="AD47" s="122" t="s">
        <v>150</v>
      </c>
      <c r="AE47" s="122" t="s">
        <v>150</v>
      </c>
      <c r="AF47" s="122" t="s">
        <v>150</v>
      </c>
      <c r="AG47" s="122" t="s">
        <v>169</v>
      </c>
      <c r="AH47" s="122" t="s">
        <v>151</v>
      </c>
      <c r="AI47" s="122" t="s">
        <v>258</v>
      </c>
      <c r="AJ47" s="183" t="str">
        <f t="shared" si="4"/>
        <v>Media</v>
      </c>
    </row>
    <row r="48" spans="1:36" ht="140.25" x14ac:dyDescent="0.25">
      <c r="A48" s="182" t="s">
        <v>380</v>
      </c>
      <c r="B48" s="122" t="s">
        <v>132</v>
      </c>
      <c r="C48" s="122" t="s">
        <v>363</v>
      </c>
      <c r="D48" s="122" t="s">
        <v>135</v>
      </c>
      <c r="E48" s="122" t="s">
        <v>135</v>
      </c>
      <c r="F48" s="122" t="s">
        <v>381</v>
      </c>
      <c r="G48" s="122" t="s">
        <v>382</v>
      </c>
      <c r="H48" s="122" t="s">
        <v>138</v>
      </c>
      <c r="I48" s="122" t="s">
        <v>161</v>
      </c>
      <c r="J48" s="122" t="s">
        <v>366</v>
      </c>
      <c r="K48" s="122" t="s">
        <v>357</v>
      </c>
      <c r="L48" s="122" t="s">
        <v>142</v>
      </c>
      <c r="M48" s="122" t="s">
        <v>367</v>
      </c>
      <c r="N48" s="122" t="s">
        <v>383</v>
      </c>
      <c r="O48" s="122" t="s">
        <v>384</v>
      </c>
      <c r="P48" s="122" t="s">
        <v>150</v>
      </c>
      <c r="Q48" s="122" t="s">
        <v>146</v>
      </c>
      <c r="R48" s="122" t="s">
        <v>370</v>
      </c>
      <c r="S48" s="122" t="s">
        <v>166</v>
      </c>
      <c r="T48" s="122" t="s">
        <v>167</v>
      </c>
      <c r="U48" s="122" t="s">
        <v>135</v>
      </c>
      <c r="V48" s="122" t="s">
        <v>370</v>
      </c>
      <c r="W48" s="201" t="str">
        <f t="shared" si="19"/>
        <v>N/A</v>
      </c>
      <c r="X48" s="122" t="s">
        <v>135</v>
      </c>
      <c r="Y48" s="99" t="str">
        <f t="shared" si="1"/>
        <v>N/A</v>
      </c>
      <c r="Z48" s="99" t="str">
        <f t="shared" si="2"/>
        <v>N/A</v>
      </c>
      <c r="AA48" s="122" t="s">
        <v>135</v>
      </c>
      <c r="AB48" s="201" t="str">
        <f t="shared" si="8"/>
        <v>N/A</v>
      </c>
      <c r="AC48" s="99" t="str">
        <f t="shared" si="20"/>
        <v>N/A</v>
      </c>
      <c r="AD48" s="122" t="s">
        <v>150</v>
      </c>
      <c r="AE48" s="122" t="s">
        <v>150</v>
      </c>
      <c r="AF48" s="122" t="s">
        <v>150</v>
      </c>
      <c r="AG48" s="122" t="s">
        <v>151</v>
      </c>
      <c r="AH48" s="122" t="s">
        <v>169</v>
      </c>
      <c r="AI48" s="122" t="s">
        <v>151</v>
      </c>
      <c r="AJ48" s="183" t="str">
        <f t="shared" si="4"/>
        <v>Media</v>
      </c>
    </row>
    <row r="49" spans="1:36" ht="102" x14ac:dyDescent="0.25">
      <c r="A49" s="182" t="s">
        <v>385</v>
      </c>
      <c r="B49" s="122" t="s">
        <v>132</v>
      </c>
      <c r="C49" s="122" t="s">
        <v>363</v>
      </c>
      <c r="D49" s="122" t="s">
        <v>135</v>
      </c>
      <c r="E49" s="122" t="s">
        <v>135</v>
      </c>
      <c r="F49" s="122" t="s">
        <v>386</v>
      </c>
      <c r="G49" s="122" t="s">
        <v>387</v>
      </c>
      <c r="H49" s="122" t="s">
        <v>138</v>
      </c>
      <c r="I49" s="122" t="s">
        <v>161</v>
      </c>
      <c r="J49" s="122" t="s">
        <v>366</v>
      </c>
      <c r="K49" s="122" t="s">
        <v>388</v>
      </c>
      <c r="L49" s="122" t="s">
        <v>142</v>
      </c>
      <c r="M49" s="122" t="s">
        <v>367</v>
      </c>
      <c r="N49" s="122" t="s">
        <v>389</v>
      </c>
      <c r="O49" s="122" t="s">
        <v>390</v>
      </c>
      <c r="P49" s="122" t="s">
        <v>150</v>
      </c>
      <c r="Q49" s="122" t="s">
        <v>146</v>
      </c>
      <c r="R49" s="122" t="s">
        <v>370</v>
      </c>
      <c r="S49" s="122" t="s">
        <v>166</v>
      </c>
      <c r="T49" s="122" t="s">
        <v>167</v>
      </c>
      <c r="U49" s="122" t="s">
        <v>371</v>
      </c>
      <c r="V49" s="122" t="s">
        <v>370</v>
      </c>
      <c r="W49" s="201" t="str">
        <f t="shared" si="19"/>
        <v>N/A</v>
      </c>
      <c r="X49" s="122" t="s">
        <v>135</v>
      </c>
      <c r="Y49" s="99" t="str">
        <f t="shared" si="1"/>
        <v>N/A</v>
      </c>
      <c r="Z49" s="99" t="str">
        <f t="shared" si="2"/>
        <v>N/A</v>
      </c>
      <c r="AA49" s="122" t="s">
        <v>135</v>
      </c>
      <c r="AB49" s="201" t="str">
        <f t="shared" si="8"/>
        <v>N/A</v>
      </c>
      <c r="AC49" s="99" t="str">
        <f t="shared" si="20"/>
        <v>N/A</v>
      </c>
      <c r="AD49" s="122" t="s">
        <v>150</v>
      </c>
      <c r="AE49" s="122" t="s">
        <v>150</v>
      </c>
      <c r="AF49" s="122" t="s">
        <v>150</v>
      </c>
      <c r="AG49" s="122" t="s">
        <v>169</v>
      </c>
      <c r="AH49" s="122" t="s">
        <v>151</v>
      </c>
      <c r="AI49" s="122" t="s">
        <v>258</v>
      </c>
      <c r="AJ49" s="183" t="str">
        <f t="shared" si="4"/>
        <v>Media</v>
      </c>
    </row>
    <row r="50" spans="1:36" ht="168.75" customHeight="1" x14ac:dyDescent="0.25">
      <c r="A50" s="182" t="s">
        <v>391</v>
      </c>
      <c r="B50" s="122" t="s">
        <v>132</v>
      </c>
      <c r="C50" s="122" t="s">
        <v>363</v>
      </c>
      <c r="D50" s="122" t="s">
        <v>135</v>
      </c>
      <c r="E50" s="122" t="s">
        <v>135</v>
      </c>
      <c r="F50" s="122" t="s">
        <v>392</v>
      </c>
      <c r="G50" s="122" t="s">
        <v>393</v>
      </c>
      <c r="H50" s="122" t="s">
        <v>138</v>
      </c>
      <c r="I50" s="122" t="s">
        <v>161</v>
      </c>
      <c r="J50" s="122" t="s">
        <v>366</v>
      </c>
      <c r="K50" s="122" t="s">
        <v>141</v>
      </c>
      <c r="L50" s="122" t="s">
        <v>219</v>
      </c>
      <c r="M50" s="122" t="s">
        <v>269</v>
      </c>
      <c r="N50" s="122" t="s">
        <v>394</v>
      </c>
      <c r="O50" s="122" t="s">
        <v>395</v>
      </c>
      <c r="P50" s="122" t="s">
        <v>150</v>
      </c>
      <c r="Q50" s="122" t="s">
        <v>146</v>
      </c>
      <c r="R50" s="122" t="s">
        <v>370</v>
      </c>
      <c r="S50" s="122" t="s">
        <v>166</v>
      </c>
      <c r="T50" s="122" t="s">
        <v>167</v>
      </c>
      <c r="U50" s="122" t="s">
        <v>371</v>
      </c>
      <c r="V50" s="122" t="s">
        <v>370</v>
      </c>
      <c r="W50" s="201" t="str">
        <f t="shared" si="19"/>
        <v>N/A</v>
      </c>
      <c r="X50" s="122" t="s">
        <v>135</v>
      </c>
      <c r="Y50" s="99" t="str">
        <f t="shared" si="1"/>
        <v>N/A</v>
      </c>
      <c r="Z50" s="99" t="str">
        <f t="shared" si="2"/>
        <v>N/A</v>
      </c>
      <c r="AA50" s="122" t="s">
        <v>135</v>
      </c>
      <c r="AB50" s="201" t="str">
        <f t="shared" si="8"/>
        <v>N/A</v>
      </c>
      <c r="AC50" s="99" t="str">
        <f t="shared" si="20"/>
        <v>N/A</v>
      </c>
      <c r="AD50" s="122" t="s">
        <v>150</v>
      </c>
      <c r="AE50" s="122" t="s">
        <v>150</v>
      </c>
      <c r="AF50" s="122" t="s">
        <v>150</v>
      </c>
      <c r="AG50" s="122" t="s">
        <v>169</v>
      </c>
      <c r="AH50" s="122" t="s">
        <v>169</v>
      </c>
      <c r="AI50" s="122" t="s">
        <v>151</v>
      </c>
      <c r="AJ50" s="183" t="str">
        <f t="shared" si="4"/>
        <v>Media</v>
      </c>
    </row>
    <row r="51" spans="1:36" ht="42.75" customHeight="1" x14ac:dyDescent="0.25">
      <c r="A51" s="182" t="s">
        <v>396</v>
      </c>
      <c r="B51" s="122" t="s">
        <v>132</v>
      </c>
      <c r="C51" s="122" t="s">
        <v>363</v>
      </c>
      <c r="D51" s="122" t="s">
        <v>397</v>
      </c>
      <c r="E51" s="122" t="s">
        <v>135</v>
      </c>
      <c r="F51" s="122" t="s">
        <v>398</v>
      </c>
      <c r="G51" s="122" t="s">
        <v>399</v>
      </c>
      <c r="H51" s="122" t="s">
        <v>138</v>
      </c>
      <c r="I51" s="122" t="s">
        <v>161</v>
      </c>
      <c r="J51" s="122" t="s">
        <v>400</v>
      </c>
      <c r="K51" s="122" t="s">
        <v>357</v>
      </c>
      <c r="L51" s="122" t="s">
        <v>142</v>
      </c>
      <c r="M51" s="122" t="s">
        <v>175</v>
      </c>
      <c r="N51" s="122" t="s">
        <v>175</v>
      </c>
      <c r="O51" s="122" t="s">
        <v>175</v>
      </c>
      <c r="P51" s="122" t="s">
        <v>150</v>
      </c>
      <c r="Q51" s="122" t="s">
        <v>146</v>
      </c>
      <c r="R51" s="122" t="s">
        <v>370</v>
      </c>
      <c r="S51" s="122" t="s">
        <v>148</v>
      </c>
      <c r="T51" s="122" t="s">
        <v>167</v>
      </c>
      <c r="U51" s="122" t="s">
        <v>371</v>
      </c>
      <c r="V51" s="122" t="s">
        <v>370</v>
      </c>
      <c r="W51" s="201" t="str">
        <f t="shared" si="19"/>
        <v>N/A</v>
      </c>
      <c r="X51" s="122" t="s">
        <v>135</v>
      </c>
      <c r="Y51" s="99" t="str">
        <f t="shared" si="1"/>
        <v>N/A</v>
      </c>
      <c r="Z51" s="99" t="str">
        <f t="shared" si="2"/>
        <v>N/A</v>
      </c>
      <c r="AA51" s="122" t="s">
        <v>135</v>
      </c>
      <c r="AB51" s="201" t="str">
        <f t="shared" si="8"/>
        <v>N/A</v>
      </c>
      <c r="AC51" s="99" t="str">
        <f t="shared" si="20"/>
        <v>N/A</v>
      </c>
      <c r="AD51" s="122" t="s">
        <v>150</v>
      </c>
      <c r="AE51" s="122" t="s">
        <v>150</v>
      </c>
      <c r="AF51" s="122" t="s">
        <v>150</v>
      </c>
      <c r="AG51" s="122" t="s">
        <v>258</v>
      </c>
      <c r="AH51" s="122" t="s">
        <v>258</v>
      </c>
      <c r="AI51" s="122" t="s">
        <v>258</v>
      </c>
      <c r="AJ51" s="183" t="str">
        <f t="shared" si="4"/>
        <v>Alta</v>
      </c>
    </row>
    <row r="52" spans="1:36" ht="51" x14ac:dyDescent="0.25">
      <c r="A52" s="182" t="s">
        <v>401</v>
      </c>
      <c r="B52" s="122" t="s">
        <v>132</v>
      </c>
      <c r="C52" s="122" t="s">
        <v>402</v>
      </c>
      <c r="D52" s="122" t="s">
        <v>135</v>
      </c>
      <c r="E52" s="122" t="s">
        <v>135</v>
      </c>
      <c r="F52" s="122" t="s">
        <v>403</v>
      </c>
      <c r="G52" s="122" t="s">
        <v>404</v>
      </c>
      <c r="H52" s="122" t="s">
        <v>138</v>
      </c>
      <c r="I52" s="122" t="s">
        <v>405</v>
      </c>
      <c r="J52" s="122" t="s">
        <v>162</v>
      </c>
      <c r="K52" s="122" t="s">
        <v>141</v>
      </c>
      <c r="L52" s="122" t="s">
        <v>142</v>
      </c>
      <c r="M52" s="122" t="s">
        <v>175</v>
      </c>
      <c r="N52" s="122" t="s">
        <v>175</v>
      </c>
      <c r="O52" s="122" t="s">
        <v>175</v>
      </c>
      <c r="P52" s="122" t="s">
        <v>145</v>
      </c>
      <c r="Q52" s="122" t="s">
        <v>180</v>
      </c>
      <c r="R52" s="122" t="s">
        <v>406</v>
      </c>
      <c r="S52" s="122" t="s">
        <v>148</v>
      </c>
      <c r="T52" s="122" t="s">
        <v>167</v>
      </c>
      <c r="U52" s="122" t="s">
        <v>135</v>
      </c>
      <c r="V52" s="122" t="s">
        <v>406</v>
      </c>
      <c r="W52" s="201">
        <v>42644</v>
      </c>
      <c r="X52" s="122" t="s">
        <v>352</v>
      </c>
      <c r="Y52" s="99" t="s">
        <v>407</v>
      </c>
      <c r="Z52" s="99" t="s">
        <v>256</v>
      </c>
      <c r="AA52" s="122" t="s">
        <v>202</v>
      </c>
      <c r="AB52" s="201">
        <v>45958</v>
      </c>
      <c r="AC52" s="99" t="s">
        <v>408</v>
      </c>
      <c r="AD52" s="122" t="s">
        <v>150</v>
      </c>
      <c r="AE52" s="122" t="s">
        <v>150</v>
      </c>
      <c r="AF52" s="122" t="s">
        <v>150</v>
      </c>
      <c r="AG52" s="122" t="s">
        <v>258</v>
      </c>
      <c r="AH52" s="122" t="s">
        <v>151</v>
      </c>
      <c r="AI52" s="122" t="s">
        <v>151</v>
      </c>
      <c r="AJ52" s="183" t="str">
        <f t="shared" si="4"/>
        <v>Media</v>
      </c>
    </row>
    <row r="53" spans="1:36" ht="51" x14ac:dyDescent="0.25">
      <c r="A53" s="182" t="s">
        <v>409</v>
      </c>
      <c r="B53" s="122" t="s">
        <v>132</v>
      </c>
      <c r="C53" s="122" t="s">
        <v>402</v>
      </c>
      <c r="D53" s="122" t="s">
        <v>135</v>
      </c>
      <c r="E53" s="122" t="s">
        <v>135</v>
      </c>
      <c r="F53" s="122" t="s">
        <v>39</v>
      </c>
      <c r="G53" s="122" t="s">
        <v>410</v>
      </c>
      <c r="H53" s="122" t="s">
        <v>138</v>
      </c>
      <c r="I53" s="122" t="s">
        <v>405</v>
      </c>
      <c r="J53" s="122" t="s">
        <v>357</v>
      </c>
      <c r="K53" s="122" t="s">
        <v>411</v>
      </c>
      <c r="L53" s="122" t="s">
        <v>142</v>
      </c>
      <c r="M53" s="122" t="s">
        <v>175</v>
      </c>
      <c r="N53" s="122" t="s">
        <v>175</v>
      </c>
      <c r="O53" s="122" t="s">
        <v>175</v>
      </c>
      <c r="P53" s="122" t="s">
        <v>145</v>
      </c>
      <c r="Q53" s="122" t="s">
        <v>180</v>
      </c>
      <c r="R53" s="122" t="s">
        <v>406</v>
      </c>
      <c r="S53" s="122" t="s">
        <v>148</v>
      </c>
      <c r="T53" s="122" t="s">
        <v>167</v>
      </c>
      <c r="U53" s="122" t="s">
        <v>135</v>
      </c>
      <c r="V53" s="122" t="s">
        <v>406</v>
      </c>
      <c r="W53" s="201">
        <v>42644</v>
      </c>
      <c r="X53" s="122" t="s">
        <v>181</v>
      </c>
      <c r="Y53" s="99" t="s">
        <v>412</v>
      </c>
      <c r="Z53" s="99" t="s">
        <v>256</v>
      </c>
      <c r="AA53" s="122" t="s">
        <v>202</v>
      </c>
      <c r="AB53" s="201">
        <v>45958</v>
      </c>
      <c r="AC53" s="99" t="s">
        <v>408</v>
      </c>
      <c r="AD53" s="122" t="s">
        <v>150</v>
      </c>
      <c r="AE53" s="122" t="s">
        <v>150</v>
      </c>
      <c r="AF53" s="122" t="s">
        <v>150</v>
      </c>
      <c r="AG53" s="122" t="s">
        <v>258</v>
      </c>
      <c r="AH53" s="122" t="s">
        <v>151</v>
      </c>
      <c r="AI53" s="122" t="s">
        <v>151</v>
      </c>
      <c r="AJ53" s="183" t="str">
        <f t="shared" si="4"/>
        <v>Media</v>
      </c>
    </row>
    <row r="54" spans="1:36" ht="51" x14ac:dyDescent="0.25">
      <c r="A54" s="182" t="s">
        <v>413</v>
      </c>
      <c r="B54" s="122" t="s">
        <v>132</v>
      </c>
      <c r="C54" s="122" t="s">
        <v>402</v>
      </c>
      <c r="D54" s="122" t="s">
        <v>414</v>
      </c>
      <c r="E54" s="122" t="s">
        <v>135</v>
      </c>
      <c r="F54" s="122" t="s">
        <v>415</v>
      </c>
      <c r="G54" s="122" t="s">
        <v>416</v>
      </c>
      <c r="H54" s="122" t="s">
        <v>138</v>
      </c>
      <c r="I54" s="122" t="s">
        <v>161</v>
      </c>
      <c r="J54" s="122" t="s">
        <v>140</v>
      </c>
      <c r="K54" s="122" t="s">
        <v>141</v>
      </c>
      <c r="L54" s="122" t="s">
        <v>142</v>
      </c>
      <c r="M54" s="122" t="s">
        <v>175</v>
      </c>
      <c r="N54" s="122" t="s">
        <v>175</v>
      </c>
      <c r="O54" s="122" t="s">
        <v>175</v>
      </c>
      <c r="P54" s="122" t="s">
        <v>150</v>
      </c>
      <c r="Q54" s="122" t="s">
        <v>146</v>
      </c>
      <c r="R54" s="122" t="s">
        <v>406</v>
      </c>
      <c r="S54" s="122" t="s">
        <v>148</v>
      </c>
      <c r="T54" s="122" t="s">
        <v>167</v>
      </c>
      <c r="U54" s="122" t="s">
        <v>417</v>
      </c>
      <c r="V54" s="122" t="s">
        <v>406</v>
      </c>
      <c r="W54" s="201" t="s">
        <v>135</v>
      </c>
      <c r="X54" s="122" t="s">
        <v>135</v>
      </c>
      <c r="Y54" s="99" t="s">
        <v>135</v>
      </c>
      <c r="Z54" s="99" t="s">
        <v>135</v>
      </c>
      <c r="AA54" s="122" t="s">
        <v>135</v>
      </c>
      <c r="AB54" s="201" t="s">
        <v>135</v>
      </c>
      <c r="AC54" s="99" t="s">
        <v>135</v>
      </c>
      <c r="AD54" s="122" t="s">
        <v>150</v>
      </c>
      <c r="AE54" s="122" t="s">
        <v>150</v>
      </c>
      <c r="AF54" s="122" t="s">
        <v>150</v>
      </c>
      <c r="AG54" s="122" t="s">
        <v>151</v>
      </c>
      <c r="AH54" s="122" t="s">
        <v>151</v>
      </c>
      <c r="AI54" s="122" t="s">
        <v>151</v>
      </c>
      <c r="AJ54" s="183" t="str">
        <f t="shared" si="4"/>
        <v>Media</v>
      </c>
    </row>
    <row r="55" spans="1:36" ht="227.25" customHeight="1" x14ac:dyDescent="0.25">
      <c r="A55" s="182" t="s">
        <v>418</v>
      </c>
      <c r="B55" s="122" t="s">
        <v>132</v>
      </c>
      <c r="C55" s="122" t="s">
        <v>402</v>
      </c>
      <c r="D55" s="122" t="s">
        <v>135</v>
      </c>
      <c r="E55" s="122" t="s">
        <v>135</v>
      </c>
      <c r="F55" s="122" t="s">
        <v>419</v>
      </c>
      <c r="G55" s="122" t="s">
        <v>420</v>
      </c>
      <c r="H55" s="122" t="s">
        <v>138</v>
      </c>
      <c r="I55" s="122" t="s">
        <v>405</v>
      </c>
      <c r="J55" s="122" t="s">
        <v>400</v>
      </c>
      <c r="K55" s="122" t="s">
        <v>357</v>
      </c>
      <c r="L55" s="122" t="s">
        <v>142</v>
      </c>
      <c r="M55" s="122" t="s">
        <v>293</v>
      </c>
      <c r="N55" s="122" t="s">
        <v>421</v>
      </c>
      <c r="O55" s="122" t="s">
        <v>422</v>
      </c>
      <c r="P55" s="122" t="s">
        <v>145</v>
      </c>
      <c r="Q55" s="122" t="s">
        <v>180</v>
      </c>
      <c r="R55" s="122" t="s">
        <v>406</v>
      </c>
      <c r="S55" s="122" t="s">
        <v>148</v>
      </c>
      <c r="T55" s="122" t="s">
        <v>167</v>
      </c>
      <c r="U55" s="122" t="s">
        <v>135</v>
      </c>
      <c r="V55" s="122" t="s">
        <v>406</v>
      </c>
      <c r="W55" s="201">
        <v>43123</v>
      </c>
      <c r="X55" s="122" t="s">
        <v>352</v>
      </c>
      <c r="Y55" s="99" t="s">
        <v>407</v>
      </c>
      <c r="Z55" s="99" t="s">
        <v>256</v>
      </c>
      <c r="AA55" s="122" t="s">
        <v>202</v>
      </c>
      <c r="AB55" s="201">
        <v>45958</v>
      </c>
      <c r="AC55" s="99" t="s">
        <v>408</v>
      </c>
      <c r="AD55" s="122" t="s">
        <v>150</v>
      </c>
      <c r="AE55" s="122" t="s">
        <v>150</v>
      </c>
      <c r="AF55" s="122" t="s">
        <v>150</v>
      </c>
      <c r="AG55" s="122" t="s">
        <v>258</v>
      </c>
      <c r="AH55" s="122" t="s">
        <v>258</v>
      </c>
      <c r="AI55" s="122" t="s">
        <v>258</v>
      </c>
      <c r="AJ55" s="183" t="str">
        <f t="shared" si="4"/>
        <v>Alta</v>
      </c>
    </row>
    <row r="56" spans="1:36" ht="76.5" x14ac:dyDescent="0.25">
      <c r="A56" s="182" t="s">
        <v>423</v>
      </c>
      <c r="B56" s="122" t="s">
        <v>132</v>
      </c>
      <c r="C56" s="122" t="s">
        <v>402</v>
      </c>
      <c r="D56" s="122" t="s">
        <v>135</v>
      </c>
      <c r="E56" s="122" t="s">
        <v>135</v>
      </c>
      <c r="F56" s="122" t="s">
        <v>424</v>
      </c>
      <c r="G56" s="122" t="s">
        <v>425</v>
      </c>
      <c r="H56" s="122" t="s">
        <v>138</v>
      </c>
      <c r="I56" s="122" t="s">
        <v>426</v>
      </c>
      <c r="J56" s="122" t="s">
        <v>400</v>
      </c>
      <c r="K56" s="122" t="s">
        <v>357</v>
      </c>
      <c r="L56" s="122" t="s">
        <v>142</v>
      </c>
      <c r="M56" s="122" t="s">
        <v>293</v>
      </c>
      <c r="N56" s="122" t="s">
        <v>421</v>
      </c>
      <c r="O56" s="122" t="s">
        <v>422</v>
      </c>
      <c r="P56" s="122" t="s">
        <v>145</v>
      </c>
      <c r="Q56" s="122" t="s">
        <v>180</v>
      </c>
      <c r="R56" s="122" t="s">
        <v>406</v>
      </c>
      <c r="S56" s="122" t="s">
        <v>148</v>
      </c>
      <c r="T56" s="122" t="s">
        <v>167</v>
      </c>
      <c r="U56" s="122" t="s">
        <v>135</v>
      </c>
      <c r="V56" s="122" t="s">
        <v>406</v>
      </c>
      <c r="W56" s="201">
        <v>42644</v>
      </c>
      <c r="X56" s="122" t="s">
        <v>352</v>
      </c>
      <c r="Y56" s="99" t="s">
        <v>407</v>
      </c>
      <c r="Z56" s="99" t="s">
        <v>256</v>
      </c>
      <c r="AA56" s="122" t="s">
        <v>202</v>
      </c>
      <c r="AB56" s="201">
        <v>45958</v>
      </c>
      <c r="AC56" s="99" t="s">
        <v>408</v>
      </c>
      <c r="AD56" s="122" t="s">
        <v>150</v>
      </c>
      <c r="AE56" s="122" t="s">
        <v>150</v>
      </c>
      <c r="AF56" s="122" t="s">
        <v>150</v>
      </c>
      <c r="AG56" s="122" t="s">
        <v>258</v>
      </c>
      <c r="AH56" s="122" t="s">
        <v>258</v>
      </c>
      <c r="AI56" s="122" t="s">
        <v>258</v>
      </c>
      <c r="AJ56" s="183" t="str">
        <f t="shared" si="4"/>
        <v>Alta</v>
      </c>
    </row>
    <row r="57" spans="1:36" ht="51" x14ac:dyDescent="0.25">
      <c r="A57" s="182" t="s">
        <v>427</v>
      </c>
      <c r="B57" s="122" t="s">
        <v>132</v>
      </c>
      <c r="C57" s="122" t="s">
        <v>402</v>
      </c>
      <c r="D57" s="122" t="s">
        <v>135</v>
      </c>
      <c r="E57" s="122" t="s">
        <v>135</v>
      </c>
      <c r="F57" s="122" t="s">
        <v>428</v>
      </c>
      <c r="G57" s="122" t="s">
        <v>429</v>
      </c>
      <c r="H57" s="122" t="s">
        <v>138</v>
      </c>
      <c r="I57" s="122" t="s">
        <v>161</v>
      </c>
      <c r="J57" s="122" t="s">
        <v>400</v>
      </c>
      <c r="K57" s="122" t="s">
        <v>200</v>
      </c>
      <c r="L57" s="122" t="s">
        <v>142</v>
      </c>
      <c r="M57" s="122" t="s">
        <v>175</v>
      </c>
      <c r="N57" s="122" t="s">
        <v>175</v>
      </c>
      <c r="O57" s="122" t="s">
        <v>175</v>
      </c>
      <c r="P57" s="122" t="s">
        <v>145</v>
      </c>
      <c r="Q57" s="122" t="s">
        <v>180</v>
      </c>
      <c r="R57" s="122" t="s">
        <v>406</v>
      </c>
      <c r="S57" s="122" t="s">
        <v>148</v>
      </c>
      <c r="T57" s="122" t="s">
        <v>167</v>
      </c>
      <c r="U57" s="122" t="s">
        <v>135</v>
      </c>
      <c r="V57" s="122" t="s">
        <v>406</v>
      </c>
      <c r="W57" s="201">
        <v>42644</v>
      </c>
      <c r="X57" s="122" t="s">
        <v>352</v>
      </c>
      <c r="Y57" s="99" t="s">
        <v>407</v>
      </c>
      <c r="Z57" s="99" t="s">
        <v>256</v>
      </c>
      <c r="AA57" s="122" t="s">
        <v>202</v>
      </c>
      <c r="AB57" s="201">
        <v>45958</v>
      </c>
      <c r="AC57" s="99" t="s">
        <v>408</v>
      </c>
      <c r="AD57" s="122" t="s">
        <v>150</v>
      </c>
      <c r="AE57" s="122" t="s">
        <v>150</v>
      </c>
      <c r="AF57" s="122" t="s">
        <v>150</v>
      </c>
      <c r="AG57" s="122" t="s">
        <v>258</v>
      </c>
      <c r="AH57" s="122" t="s">
        <v>258</v>
      </c>
      <c r="AI57" s="122" t="s">
        <v>258</v>
      </c>
      <c r="AJ57" s="183" t="str">
        <f t="shared" si="4"/>
        <v>Alta</v>
      </c>
    </row>
    <row r="58" spans="1:36" ht="76.5" x14ac:dyDescent="0.25">
      <c r="A58" s="182" t="s">
        <v>430</v>
      </c>
      <c r="B58" s="122" t="s">
        <v>132</v>
      </c>
      <c r="C58" s="122" t="s">
        <v>402</v>
      </c>
      <c r="D58" s="122" t="s">
        <v>135</v>
      </c>
      <c r="E58" s="122" t="s">
        <v>135</v>
      </c>
      <c r="F58" s="122" t="s">
        <v>431</v>
      </c>
      <c r="G58" s="122" t="s">
        <v>432</v>
      </c>
      <c r="H58" s="122" t="s">
        <v>138</v>
      </c>
      <c r="I58" s="122" t="s">
        <v>426</v>
      </c>
      <c r="J58" s="122" t="s">
        <v>400</v>
      </c>
      <c r="K58" s="122" t="s">
        <v>357</v>
      </c>
      <c r="L58" s="122" t="s">
        <v>142</v>
      </c>
      <c r="M58" s="122" t="s">
        <v>293</v>
      </c>
      <c r="N58" s="122" t="s">
        <v>421</v>
      </c>
      <c r="O58" s="122" t="s">
        <v>422</v>
      </c>
      <c r="P58" s="122" t="s">
        <v>150</v>
      </c>
      <c r="Q58" s="122" t="s">
        <v>146</v>
      </c>
      <c r="R58" s="122" t="s">
        <v>406</v>
      </c>
      <c r="S58" s="122" t="s">
        <v>148</v>
      </c>
      <c r="T58" s="122" t="s">
        <v>167</v>
      </c>
      <c r="U58" s="122" t="s">
        <v>417</v>
      </c>
      <c r="V58" s="122" t="s">
        <v>406</v>
      </c>
      <c r="W58" s="201" t="str">
        <f>IF(Q58="IPública","N/A","")</f>
        <v>N/A</v>
      </c>
      <c r="X58" s="122" t="s">
        <v>135</v>
      </c>
      <c r="Y58" s="99" t="str">
        <f>IF(Q58="IPública","N/A","")</f>
        <v>N/A</v>
      </c>
      <c r="Z58" s="99" t="str">
        <f>IF(Q58="IPública","N/A","")</f>
        <v>N/A</v>
      </c>
      <c r="AA58" s="122" t="s">
        <v>135</v>
      </c>
      <c r="AB58" s="201" t="str">
        <f>IF(Q58="IPública","N/A","")</f>
        <v>N/A</v>
      </c>
      <c r="AC58" s="99" t="str">
        <f>IF(Q58="IPública","N/A","")</f>
        <v>N/A</v>
      </c>
      <c r="AD58" s="122" t="s">
        <v>150</v>
      </c>
      <c r="AE58" s="122" t="s">
        <v>150</v>
      </c>
      <c r="AF58" s="122" t="s">
        <v>150</v>
      </c>
      <c r="AG58" s="122" t="s">
        <v>151</v>
      </c>
      <c r="AH58" s="122" t="s">
        <v>258</v>
      </c>
      <c r="AI58" s="122" t="s">
        <v>258</v>
      </c>
      <c r="AJ58" s="183" t="str">
        <f t="shared" si="4"/>
        <v>Alta</v>
      </c>
    </row>
    <row r="59" spans="1:36" ht="76.5" x14ac:dyDescent="0.25">
      <c r="A59" s="182" t="s">
        <v>433</v>
      </c>
      <c r="B59" s="122" t="s">
        <v>132</v>
      </c>
      <c r="C59" s="122" t="s">
        <v>402</v>
      </c>
      <c r="D59" s="122" t="s">
        <v>434</v>
      </c>
      <c r="E59" s="122" t="s">
        <v>135</v>
      </c>
      <c r="F59" s="122" t="s">
        <v>435</v>
      </c>
      <c r="G59" s="122" t="s">
        <v>436</v>
      </c>
      <c r="H59" s="122" t="s">
        <v>138</v>
      </c>
      <c r="I59" s="122" t="s">
        <v>426</v>
      </c>
      <c r="J59" s="122" t="s">
        <v>400</v>
      </c>
      <c r="K59" s="122" t="s">
        <v>357</v>
      </c>
      <c r="L59" s="122" t="s">
        <v>142</v>
      </c>
      <c r="M59" s="122" t="s">
        <v>293</v>
      </c>
      <c r="N59" s="122" t="s">
        <v>421</v>
      </c>
      <c r="O59" s="122" t="s">
        <v>422</v>
      </c>
      <c r="P59" s="122" t="s">
        <v>150</v>
      </c>
      <c r="Q59" s="122" t="s">
        <v>146</v>
      </c>
      <c r="R59" s="122" t="s">
        <v>406</v>
      </c>
      <c r="S59" s="122" t="s">
        <v>148</v>
      </c>
      <c r="T59" s="122" t="s">
        <v>167</v>
      </c>
      <c r="U59" s="122" t="s">
        <v>135</v>
      </c>
      <c r="V59" s="122" t="s">
        <v>406</v>
      </c>
      <c r="W59" s="201" t="str">
        <f>IF(Q59="IPública","N/A","")</f>
        <v>N/A</v>
      </c>
      <c r="X59" s="122" t="s">
        <v>135</v>
      </c>
      <c r="Y59" s="99" t="str">
        <f>IF(Q59="IPública","N/A","")</f>
        <v>N/A</v>
      </c>
      <c r="Z59" s="99" t="str">
        <f>IF(Q59="IPública","N/A","")</f>
        <v>N/A</v>
      </c>
      <c r="AA59" s="122" t="s">
        <v>135</v>
      </c>
      <c r="AB59" s="201" t="str">
        <f>IF(Q59="IPública","N/A","")</f>
        <v>N/A</v>
      </c>
      <c r="AC59" s="99" t="str">
        <f>IF(Q59="IPública","N/A","")</f>
        <v>N/A</v>
      </c>
      <c r="AD59" s="122" t="s">
        <v>150</v>
      </c>
      <c r="AE59" s="122" t="s">
        <v>150</v>
      </c>
      <c r="AF59" s="122" t="s">
        <v>150</v>
      </c>
      <c r="AG59" s="122" t="s">
        <v>169</v>
      </c>
      <c r="AH59" s="122" t="s">
        <v>169</v>
      </c>
      <c r="AI59" s="122" t="s">
        <v>169</v>
      </c>
      <c r="AJ59" s="183" t="str">
        <f t="shared" si="4"/>
        <v>Baja</v>
      </c>
    </row>
    <row r="60" spans="1:36" ht="76.5" x14ac:dyDescent="0.25">
      <c r="A60" s="182" t="s">
        <v>437</v>
      </c>
      <c r="B60" s="122" t="s">
        <v>132</v>
      </c>
      <c r="C60" s="122" t="s">
        <v>402</v>
      </c>
      <c r="D60" s="122" t="s">
        <v>434</v>
      </c>
      <c r="E60" s="122" t="s">
        <v>135</v>
      </c>
      <c r="F60" s="122" t="s">
        <v>438</v>
      </c>
      <c r="G60" s="122" t="s">
        <v>439</v>
      </c>
      <c r="H60" s="122" t="s">
        <v>138</v>
      </c>
      <c r="I60" s="122" t="s">
        <v>426</v>
      </c>
      <c r="J60" s="122" t="s">
        <v>400</v>
      </c>
      <c r="K60" s="122" t="s">
        <v>357</v>
      </c>
      <c r="L60" s="122" t="s">
        <v>142</v>
      </c>
      <c r="M60" s="122" t="s">
        <v>293</v>
      </c>
      <c r="N60" s="122" t="s">
        <v>421</v>
      </c>
      <c r="O60" s="122" t="s">
        <v>422</v>
      </c>
      <c r="P60" s="122" t="s">
        <v>150</v>
      </c>
      <c r="Q60" s="122" t="s">
        <v>146</v>
      </c>
      <c r="R60" s="122" t="s">
        <v>406</v>
      </c>
      <c r="S60" s="122" t="s">
        <v>148</v>
      </c>
      <c r="T60" s="122" t="s">
        <v>167</v>
      </c>
      <c r="U60" s="122" t="s">
        <v>135</v>
      </c>
      <c r="V60" s="122" t="s">
        <v>406</v>
      </c>
      <c r="W60" s="201" t="str">
        <f>IF(Q60="IPública","N/A","")</f>
        <v>N/A</v>
      </c>
      <c r="X60" s="122" t="s">
        <v>135</v>
      </c>
      <c r="Y60" s="99" t="str">
        <f>IF(Q60="IPública","N/A","")</f>
        <v>N/A</v>
      </c>
      <c r="Z60" s="99" t="str">
        <f>IF(Q60="IPública","N/A","")</f>
        <v>N/A</v>
      </c>
      <c r="AA60" s="122" t="s">
        <v>135</v>
      </c>
      <c r="AB60" s="201" t="str">
        <f>IF(Q60="IPública","N/A","")</f>
        <v>N/A</v>
      </c>
      <c r="AC60" s="99" t="str">
        <f>IF(Q60="IPública","N/A","")</f>
        <v>N/A</v>
      </c>
      <c r="AD60" s="122" t="s">
        <v>150</v>
      </c>
      <c r="AE60" s="122" t="s">
        <v>150</v>
      </c>
      <c r="AF60" s="122" t="s">
        <v>150</v>
      </c>
      <c r="AG60" s="122" t="s">
        <v>151</v>
      </c>
      <c r="AH60" s="122" t="s">
        <v>151</v>
      </c>
      <c r="AI60" s="122" t="s">
        <v>151</v>
      </c>
      <c r="AJ60" s="183" t="str">
        <f t="shared" si="4"/>
        <v>Media</v>
      </c>
    </row>
    <row r="61" spans="1:36" ht="76.5" x14ac:dyDescent="0.25">
      <c r="A61" s="182" t="s">
        <v>440</v>
      </c>
      <c r="B61" s="122" t="s">
        <v>132</v>
      </c>
      <c r="C61" s="122" t="s">
        <v>441</v>
      </c>
      <c r="D61" s="122" t="s">
        <v>135</v>
      </c>
      <c r="E61" s="122" t="s">
        <v>135</v>
      </c>
      <c r="F61" s="122" t="s">
        <v>442</v>
      </c>
      <c r="G61" s="122" t="s">
        <v>443</v>
      </c>
      <c r="H61" s="122" t="s">
        <v>138</v>
      </c>
      <c r="I61" s="122" t="s">
        <v>161</v>
      </c>
      <c r="J61" s="122" t="s">
        <v>140</v>
      </c>
      <c r="K61" s="122" t="s">
        <v>141</v>
      </c>
      <c r="L61" s="122" t="s">
        <v>142</v>
      </c>
      <c r="M61" s="122" t="s">
        <v>444</v>
      </c>
      <c r="N61" s="122" t="s">
        <v>175</v>
      </c>
      <c r="O61" s="122" t="s">
        <v>445</v>
      </c>
      <c r="P61" s="122" t="s">
        <v>145</v>
      </c>
      <c r="Q61" s="122" t="s">
        <v>180</v>
      </c>
      <c r="R61" s="122" t="s">
        <v>446</v>
      </c>
      <c r="S61" s="122" t="s">
        <v>148</v>
      </c>
      <c r="T61" s="122" t="s">
        <v>167</v>
      </c>
      <c r="U61" s="122" t="s">
        <v>135</v>
      </c>
      <c r="V61" s="122" t="s">
        <v>446</v>
      </c>
      <c r="W61" s="201">
        <v>42644</v>
      </c>
      <c r="X61" s="122" t="s">
        <v>283</v>
      </c>
      <c r="Y61" s="99" t="s">
        <v>447</v>
      </c>
      <c r="Z61" s="99" t="s">
        <v>256</v>
      </c>
      <c r="AA61" s="122" t="s">
        <v>202</v>
      </c>
      <c r="AB61" s="201">
        <v>45904</v>
      </c>
      <c r="AC61" s="99" t="s">
        <v>408</v>
      </c>
      <c r="AD61" s="122" t="s">
        <v>150</v>
      </c>
      <c r="AE61" s="122" t="s">
        <v>150</v>
      </c>
      <c r="AF61" s="122" t="s">
        <v>150</v>
      </c>
      <c r="AG61" s="122" t="s">
        <v>258</v>
      </c>
      <c r="AH61" s="122" t="s">
        <v>258</v>
      </c>
      <c r="AI61" s="122" t="s">
        <v>258</v>
      </c>
      <c r="AJ61" s="183" t="str">
        <f t="shared" si="4"/>
        <v>Alta</v>
      </c>
    </row>
    <row r="62" spans="1:36" ht="127.5" x14ac:dyDescent="0.25">
      <c r="A62" s="182" t="s">
        <v>448</v>
      </c>
      <c r="B62" s="122" t="s">
        <v>132</v>
      </c>
      <c r="C62" s="122" t="s">
        <v>441</v>
      </c>
      <c r="D62" s="122" t="s">
        <v>135</v>
      </c>
      <c r="E62" s="122" t="s">
        <v>135</v>
      </c>
      <c r="F62" s="122" t="s">
        <v>449</v>
      </c>
      <c r="G62" s="122" t="s">
        <v>450</v>
      </c>
      <c r="H62" s="122" t="s">
        <v>138</v>
      </c>
      <c r="I62" s="122" t="s">
        <v>161</v>
      </c>
      <c r="J62" s="122" t="s">
        <v>162</v>
      </c>
      <c r="K62" s="122" t="s">
        <v>191</v>
      </c>
      <c r="L62" s="122" t="s">
        <v>142</v>
      </c>
      <c r="M62" s="122" t="s">
        <v>451</v>
      </c>
      <c r="N62" s="122" t="s">
        <v>175</v>
      </c>
      <c r="O62" s="122" t="s">
        <v>452</v>
      </c>
      <c r="P62" s="122" t="s">
        <v>145</v>
      </c>
      <c r="Q62" s="122" t="s">
        <v>146</v>
      </c>
      <c r="R62" s="122" t="s">
        <v>446</v>
      </c>
      <c r="S62" s="122" t="s">
        <v>166</v>
      </c>
      <c r="T62" s="122" t="s">
        <v>149</v>
      </c>
      <c r="U62" s="122" t="s">
        <v>453</v>
      </c>
      <c r="V62" s="122" t="s">
        <v>446</v>
      </c>
      <c r="W62" s="201" t="s">
        <v>135</v>
      </c>
      <c r="X62" s="122" t="s">
        <v>135</v>
      </c>
      <c r="Y62" s="99" t="s">
        <v>135</v>
      </c>
      <c r="Z62" s="99" t="s">
        <v>135</v>
      </c>
      <c r="AA62" s="122" t="s">
        <v>135</v>
      </c>
      <c r="AB62" s="201" t="s">
        <v>135</v>
      </c>
      <c r="AC62" s="99" t="s">
        <v>135</v>
      </c>
      <c r="AD62" s="122" t="s">
        <v>150</v>
      </c>
      <c r="AE62" s="122" t="s">
        <v>150</v>
      </c>
      <c r="AF62" s="122" t="s">
        <v>150</v>
      </c>
      <c r="AG62" s="122" t="s">
        <v>169</v>
      </c>
      <c r="AH62" s="122" t="s">
        <v>169</v>
      </c>
      <c r="AI62" s="122" t="s">
        <v>151</v>
      </c>
      <c r="AJ62" s="183" t="str">
        <f t="shared" si="4"/>
        <v>Media</v>
      </c>
    </row>
    <row r="63" spans="1:36" ht="127.5" x14ac:dyDescent="0.25">
      <c r="A63" s="182" t="s">
        <v>454</v>
      </c>
      <c r="B63" s="122" t="s">
        <v>132</v>
      </c>
      <c r="C63" s="122" t="s">
        <v>441</v>
      </c>
      <c r="D63" s="122" t="s">
        <v>135</v>
      </c>
      <c r="E63" s="122" t="s">
        <v>135</v>
      </c>
      <c r="F63" s="122" t="s">
        <v>455</v>
      </c>
      <c r="G63" s="122" t="s">
        <v>456</v>
      </c>
      <c r="H63" s="122" t="s">
        <v>138</v>
      </c>
      <c r="I63" s="122" t="s">
        <v>161</v>
      </c>
      <c r="J63" s="122" t="s">
        <v>229</v>
      </c>
      <c r="K63" s="122" t="s">
        <v>195</v>
      </c>
      <c r="L63" s="122" t="s">
        <v>142</v>
      </c>
      <c r="M63" s="122" t="s">
        <v>457</v>
      </c>
      <c r="N63" s="122" t="s">
        <v>455</v>
      </c>
      <c r="O63" s="122" t="s">
        <v>458</v>
      </c>
      <c r="P63" s="122" t="s">
        <v>145</v>
      </c>
      <c r="Q63" s="122" t="s">
        <v>233</v>
      </c>
      <c r="R63" s="122" t="s">
        <v>446</v>
      </c>
      <c r="S63" s="122" t="s">
        <v>148</v>
      </c>
      <c r="T63" s="122" t="s">
        <v>234</v>
      </c>
      <c r="U63" s="122" t="s">
        <v>150</v>
      </c>
      <c r="V63" s="122" t="s">
        <v>446</v>
      </c>
      <c r="W63" s="201">
        <v>42644</v>
      </c>
      <c r="X63" s="122" t="s">
        <v>235</v>
      </c>
      <c r="Y63" s="99" t="s">
        <v>459</v>
      </c>
      <c r="Z63" s="99" t="s">
        <v>256</v>
      </c>
      <c r="AA63" s="122" t="s">
        <v>202</v>
      </c>
      <c r="AB63" s="201">
        <v>45904</v>
      </c>
      <c r="AC63" s="99" t="s">
        <v>460</v>
      </c>
      <c r="AD63" s="122" t="s">
        <v>150</v>
      </c>
      <c r="AE63" s="122" t="s">
        <v>150</v>
      </c>
      <c r="AF63" s="122" t="s">
        <v>150</v>
      </c>
      <c r="AG63" s="122" t="s">
        <v>258</v>
      </c>
      <c r="AH63" s="122" t="s">
        <v>258</v>
      </c>
      <c r="AI63" s="122" t="s">
        <v>258</v>
      </c>
      <c r="AJ63" s="183" t="str">
        <f t="shared" si="4"/>
        <v>Alta</v>
      </c>
    </row>
    <row r="64" spans="1:36" ht="76.5" x14ac:dyDescent="0.25">
      <c r="A64" s="182" t="s">
        <v>461</v>
      </c>
      <c r="B64" s="122" t="s">
        <v>132</v>
      </c>
      <c r="C64" s="122" t="s">
        <v>441</v>
      </c>
      <c r="D64" s="122" t="s">
        <v>135</v>
      </c>
      <c r="E64" s="122" t="s">
        <v>135</v>
      </c>
      <c r="F64" s="122" t="s">
        <v>462</v>
      </c>
      <c r="G64" s="122" t="s">
        <v>463</v>
      </c>
      <c r="H64" s="122" t="s">
        <v>138</v>
      </c>
      <c r="I64" s="122" t="s">
        <v>161</v>
      </c>
      <c r="J64" s="122" t="s">
        <v>162</v>
      </c>
      <c r="K64" s="122" t="s">
        <v>195</v>
      </c>
      <c r="L64" s="122" t="s">
        <v>142</v>
      </c>
      <c r="M64" s="122" t="s">
        <v>163</v>
      </c>
      <c r="N64" s="122" t="s">
        <v>462</v>
      </c>
      <c r="O64" s="122" t="s">
        <v>464</v>
      </c>
      <c r="P64" s="122" t="s">
        <v>145</v>
      </c>
      <c r="Q64" s="122" t="s">
        <v>180</v>
      </c>
      <c r="R64" s="122" t="s">
        <v>446</v>
      </c>
      <c r="S64" s="122" t="s">
        <v>148</v>
      </c>
      <c r="T64" s="122" t="s">
        <v>149</v>
      </c>
      <c r="U64" s="122" t="s">
        <v>135</v>
      </c>
      <c r="V64" s="122" t="s">
        <v>446</v>
      </c>
      <c r="W64" s="201">
        <v>43282</v>
      </c>
      <c r="X64" s="122" t="s">
        <v>181</v>
      </c>
      <c r="Y64" s="99" t="s">
        <v>465</v>
      </c>
      <c r="Z64" s="99" t="s">
        <v>256</v>
      </c>
      <c r="AA64" s="122" t="s">
        <v>202</v>
      </c>
      <c r="AB64" s="201">
        <v>45904</v>
      </c>
      <c r="AC64" s="99" t="s">
        <v>408</v>
      </c>
      <c r="AD64" s="122" t="s">
        <v>150</v>
      </c>
      <c r="AE64" s="122" t="s">
        <v>150</v>
      </c>
      <c r="AF64" s="122" t="s">
        <v>150</v>
      </c>
      <c r="AG64" s="122" t="s">
        <v>258</v>
      </c>
      <c r="AH64" s="122" t="s">
        <v>258</v>
      </c>
      <c r="AI64" s="122" t="s">
        <v>151</v>
      </c>
      <c r="AJ64" s="183" t="str">
        <f t="shared" si="4"/>
        <v>Alta</v>
      </c>
    </row>
    <row r="65" spans="1:36" ht="76.5" x14ac:dyDescent="0.25">
      <c r="A65" s="182" t="s">
        <v>466</v>
      </c>
      <c r="B65" s="122" t="s">
        <v>132</v>
      </c>
      <c r="C65" s="122" t="s">
        <v>441</v>
      </c>
      <c r="D65" s="122" t="s">
        <v>135</v>
      </c>
      <c r="E65" s="122" t="s">
        <v>135</v>
      </c>
      <c r="F65" s="122" t="s">
        <v>467</v>
      </c>
      <c r="G65" s="122" t="s">
        <v>468</v>
      </c>
      <c r="H65" s="122" t="s">
        <v>138</v>
      </c>
      <c r="I65" s="122" t="s">
        <v>161</v>
      </c>
      <c r="J65" s="122" t="s">
        <v>162</v>
      </c>
      <c r="K65" s="122" t="s">
        <v>174</v>
      </c>
      <c r="L65" s="122" t="s">
        <v>142</v>
      </c>
      <c r="M65" s="122" t="s">
        <v>175</v>
      </c>
      <c r="N65" s="122" t="s">
        <v>175</v>
      </c>
      <c r="O65" s="122" t="s">
        <v>175</v>
      </c>
      <c r="P65" s="122" t="s">
        <v>145</v>
      </c>
      <c r="Q65" s="122" t="s">
        <v>180</v>
      </c>
      <c r="R65" s="122" t="s">
        <v>446</v>
      </c>
      <c r="S65" s="122" t="s">
        <v>148</v>
      </c>
      <c r="T65" s="122" t="s">
        <v>149</v>
      </c>
      <c r="U65" s="122" t="s">
        <v>135</v>
      </c>
      <c r="V65" s="122" t="s">
        <v>446</v>
      </c>
      <c r="W65" s="201">
        <v>42644</v>
      </c>
      <c r="X65" s="122" t="s">
        <v>181</v>
      </c>
      <c r="Y65" s="99" t="s">
        <v>465</v>
      </c>
      <c r="Z65" s="99" t="s">
        <v>469</v>
      </c>
      <c r="AA65" s="122" t="s">
        <v>202</v>
      </c>
      <c r="AB65" s="201">
        <v>45904</v>
      </c>
      <c r="AC65" s="99" t="s">
        <v>408</v>
      </c>
      <c r="AD65" s="122" t="s">
        <v>150</v>
      </c>
      <c r="AE65" s="122" t="s">
        <v>150</v>
      </c>
      <c r="AF65" s="122" t="s">
        <v>150</v>
      </c>
      <c r="AG65" s="122" t="s">
        <v>258</v>
      </c>
      <c r="AH65" s="122" t="s">
        <v>258</v>
      </c>
      <c r="AI65" s="122" t="s">
        <v>258</v>
      </c>
      <c r="AJ65" s="183" t="str">
        <f t="shared" si="4"/>
        <v>Alta</v>
      </c>
    </row>
    <row r="66" spans="1:36" ht="51" x14ac:dyDescent="0.25">
      <c r="A66" s="182" t="s">
        <v>470</v>
      </c>
      <c r="B66" s="122" t="s">
        <v>132</v>
      </c>
      <c r="C66" s="122" t="s">
        <v>441</v>
      </c>
      <c r="D66" s="122" t="s">
        <v>135</v>
      </c>
      <c r="E66" s="122" t="s">
        <v>135</v>
      </c>
      <c r="F66" s="122" t="s">
        <v>471</v>
      </c>
      <c r="G66" s="122" t="s">
        <v>472</v>
      </c>
      <c r="H66" s="122" t="s">
        <v>138</v>
      </c>
      <c r="I66" s="122" t="s">
        <v>161</v>
      </c>
      <c r="J66" s="122" t="s">
        <v>162</v>
      </c>
      <c r="K66" s="122" t="s">
        <v>174</v>
      </c>
      <c r="L66" s="122" t="s">
        <v>142</v>
      </c>
      <c r="M66" s="122" t="s">
        <v>175</v>
      </c>
      <c r="N66" s="122" t="s">
        <v>175</v>
      </c>
      <c r="O66" s="122" t="s">
        <v>175</v>
      </c>
      <c r="P66" s="122" t="s">
        <v>150</v>
      </c>
      <c r="Q66" s="122" t="s">
        <v>180</v>
      </c>
      <c r="R66" s="122" t="s">
        <v>446</v>
      </c>
      <c r="S66" s="122" t="s">
        <v>148</v>
      </c>
      <c r="T66" s="122" t="s">
        <v>149</v>
      </c>
      <c r="U66" s="122" t="s">
        <v>135</v>
      </c>
      <c r="V66" s="122" t="s">
        <v>446</v>
      </c>
      <c r="W66" s="201">
        <v>42644</v>
      </c>
      <c r="X66" s="122" t="s">
        <v>181</v>
      </c>
      <c r="Y66" s="99" t="s">
        <v>465</v>
      </c>
      <c r="Z66" s="99" t="s">
        <v>256</v>
      </c>
      <c r="AA66" s="122" t="s">
        <v>202</v>
      </c>
      <c r="AB66" s="201">
        <v>45904</v>
      </c>
      <c r="AC66" s="99" t="s">
        <v>408</v>
      </c>
      <c r="AD66" s="122" t="s">
        <v>150</v>
      </c>
      <c r="AE66" s="122" t="s">
        <v>150</v>
      </c>
      <c r="AF66" s="122" t="s">
        <v>150</v>
      </c>
      <c r="AG66" s="122" t="s">
        <v>169</v>
      </c>
      <c r="AH66" s="122" t="s">
        <v>151</v>
      </c>
      <c r="AI66" s="122" t="s">
        <v>151</v>
      </c>
      <c r="AJ66" s="183" t="str">
        <f t="shared" si="4"/>
        <v>Media</v>
      </c>
    </row>
    <row r="67" spans="1:36" ht="51" x14ac:dyDescent="0.25">
      <c r="A67" s="182" t="s">
        <v>473</v>
      </c>
      <c r="B67" s="122" t="s">
        <v>132</v>
      </c>
      <c r="C67" s="122" t="s">
        <v>441</v>
      </c>
      <c r="D67" s="122" t="s">
        <v>135</v>
      </c>
      <c r="E67" s="122" t="s">
        <v>135</v>
      </c>
      <c r="F67" s="122" t="s">
        <v>474</v>
      </c>
      <c r="G67" s="122" t="s">
        <v>475</v>
      </c>
      <c r="H67" s="122" t="s">
        <v>138</v>
      </c>
      <c r="I67" s="122" t="s">
        <v>161</v>
      </c>
      <c r="J67" s="122" t="s">
        <v>162</v>
      </c>
      <c r="K67" s="122" t="s">
        <v>476</v>
      </c>
      <c r="L67" s="122" t="s">
        <v>142</v>
      </c>
      <c r="M67" s="122" t="s">
        <v>175</v>
      </c>
      <c r="N67" s="122" t="s">
        <v>175</v>
      </c>
      <c r="O67" s="122" t="s">
        <v>175</v>
      </c>
      <c r="P67" s="122" t="s">
        <v>150</v>
      </c>
      <c r="Q67" s="122" t="s">
        <v>180</v>
      </c>
      <c r="R67" s="122" t="s">
        <v>446</v>
      </c>
      <c r="S67" s="122" t="s">
        <v>148</v>
      </c>
      <c r="T67" s="122" t="s">
        <v>149</v>
      </c>
      <c r="U67" s="122" t="s">
        <v>135</v>
      </c>
      <c r="V67" s="122" t="s">
        <v>446</v>
      </c>
      <c r="W67" s="201">
        <v>42644</v>
      </c>
      <c r="X67" s="122" t="s">
        <v>181</v>
      </c>
      <c r="Y67" s="99" t="s">
        <v>465</v>
      </c>
      <c r="Z67" s="99" t="s">
        <v>256</v>
      </c>
      <c r="AA67" s="122" t="s">
        <v>202</v>
      </c>
      <c r="AB67" s="201">
        <v>45904</v>
      </c>
      <c r="AC67" s="99" t="s">
        <v>408</v>
      </c>
      <c r="AD67" s="122" t="s">
        <v>150</v>
      </c>
      <c r="AE67" s="122" t="s">
        <v>150</v>
      </c>
      <c r="AF67" s="122" t="s">
        <v>150</v>
      </c>
      <c r="AG67" s="122" t="s">
        <v>169</v>
      </c>
      <c r="AH67" s="122" t="s">
        <v>169</v>
      </c>
      <c r="AI67" s="122" t="s">
        <v>169</v>
      </c>
      <c r="AJ67" s="183" t="str">
        <f t="shared" si="4"/>
        <v>Baja</v>
      </c>
    </row>
    <row r="68" spans="1:36" ht="51" x14ac:dyDescent="0.25">
      <c r="A68" s="182" t="s">
        <v>477</v>
      </c>
      <c r="B68" s="122" t="s">
        <v>132</v>
      </c>
      <c r="C68" s="122" t="s">
        <v>441</v>
      </c>
      <c r="D68" s="122" t="s">
        <v>135</v>
      </c>
      <c r="E68" s="122" t="s">
        <v>135</v>
      </c>
      <c r="F68" s="122" t="s">
        <v>478</v>
      </c>
      <c r="G68" s="122" t="s">
        <v>479</v>
      </c>
      <c r="H68" s="122" t="s">
        <v>138</v>
      </c>
      <c r="I68" s="122" t="s">
        <v>161</v>
      </c>
      <c r="J68" s="122" t="s">
        <v>162</v>
      </c>
      <c r="K68" s="122" t="s">
        <v>174</v>
      </c>
      <c r="L68" s="122" t="s">
        <v>142</v>
      </c>
      <c r="M68" s="122" t="s">
        <v>175</v>
      </c>
      <c r="N68" s="122" t="s">
        <v>175</v>
      </c>
      <c r="O68" s="122" t="s">
        <v>175</v>
      </c>
      <c r="P68" s="122" t="s">
        <v>150</v>
      </c>
      <c r="Q68" s="122" t="s">
        <v>180</v>
      </c>
      <c r="R68" s="122" t="s">
        <v>446</v>
      </c>
      <c r="S68" s="122" t="s">
        <v>148</v>
      </c>
      <c r="T68" s="122" t="s">
        <v>149</v>
      </c>
      <c r="U68" s="122" t="s">
        <v>135</v>
      </c>
      <c r="V68" s="122" t="s">
        <v>446</v>
      </c>
      <c r="W68" s="201">
        <v>43833</v>
      </c>
      <c r="X68" s="122" t="s">
        <v>181</v>
      </c>
      <c r="Y68" s="99" t="s">
        <v>465</v>
      </c>
      <c r="Z68" s="99" t="s">
        <v>256</v>
      </c>
      <c r="AA68" s="122" t="s">
        <v>202</v>
      </c>
      <c r="AB68" s="201">
        <v>45904</v>
      </c>
      <c r="AC68" s="99" t="s">
        <v>408</v>
      </c>
      <c r="AD68" s="122" t="s">
        <v>150</v>
      </c>
      <c r="AE68" s="122" t="s">
        <v>150</v>
      </c>
      <c r="AF68" s="122" t="s">
        <v>150</v>
      </c>
      <c r="AG68" s="122" t="s">
        <v>258</v>
      </c>
      <c r="AH68" s="122" t="s">
        <v>169</v>
      </c>
      <c r="AI68" s="122" t="s">
        <v>169</v>
      </c>
      <c r="AJ68" s="183" t="str">
        <f t="shared" si="4"/>
        <v>Media</v>
      </c>
    </row>
    <row r="69" spans="1:36" ht="51" x14ac:dyDescent="0.25">
      <c r="A69" s="182" t="s">
        <v>480</v>
      </c>
      <c r="B69" s="122" t="s">
        <v>132</v>
      </c>
      <c r="C69" s="122" t="s">
        <v>441</v>
      </c>
      <c r="D69" s="122" t="s">
        <v>135</v>
      </c>
      <c r="E69" s="122" t="s">
        <v>135</v>
      </c>
      <c r="F69" s="122" t="s">
        <v>481</v>
      </c>
      <c r="G69" s="122" t="s">
        <v>482</v>
      </c>
      <c r="H69" s="122" t="s">
        <v>138</v>
      </c>
      <c r="I69" s="122" t="s">
        <v>161</v>
      </c>
      <c r="J69" s="122" t="s">
        <v>162</v>
      </c>
      <c r="K69" s="122" t="s">
        <v>476</v>
      </c>
      <c r="L69" s="122" t="s">
        <v>142</v>
      </c>
      <c r="M69" s="122" t="s">
        <v>175</v>
      </c>
      <c r="N69" s="122" t="s">
        <v>175</v>
      </c>
      <c r="O69" s="122" t="s">
        <v>175</v>
      </c>
      <c r="P69" s="122" t="s">
        <v>145</v>
      </c>
      <c r="Q69" s="122" t="s">
        <v>180</v>
      </c>
      <c r="R69" s="122" t="s">
        <v>446</v>
      </c>
      <c r="S69" s="122" t="s">
        <v>148</v>
      </c>
      <c r="T69" s="122" t="s">
        <v>149</v>
      </c>
      <c r="U69" s="122" t="s">
        <v>135</v>
      </c>
      <c r="V69" s="122" t="s">
        <v>446</v>
      </c>
      <c r="W69" s="201">
        <v>42644</v>
      </c>
      <c r="X69" s="122" t="s">
        <v>181</v>
      </c>
      <c r="Y69" s="99" t="s">
        <v>465</v>
      </c>
      <c r="Z69" s="99" t="s">
        <v>256</v>
      </c>
      <c r="AA69" s="122" t="s">
        <v>202</v>
      </c>
      <c r="AB69" s="201">
        <v>45904</v>
      </c>
      <c r="AC69" s="99" t="s">
        <v>408</v>
      </c>
      <c r="AD69" s="122" t="s">
        <v>150</v>
      </c>
      <c r="AE69" s="122" t="s">
        <v>150</v>
      </c>
      <c r="AF69" s="122" t="s">
        <v>150</v>
      </c>
      <c r="AG69" s="122" t="s">
        <v>258</v>
      </c>
      <c r="AH69" s="122" t="s">
        <v>258</v>
      </c>
      <c r="AI69" s="122" t="s">
        <v>258</v>
      </c>
      <c r="AJ69" s="183" t="str">
        <f t="shared" si="4"/>
        <v>Alta</v>
      </c>
    </row>
    <row r="70" spans="1:36" ht="102" x14ac:dyDescent="0.25">
      <c r="A70" s="182" t="s">
        <v>483</v>
      </c>
      <c r="B70" s="122" t="s">
        <v>132</v>
      </c>
      <c r="C70" s="122" t="s">
        <v>441</v>
      </c>
      <c r="D70" s="122" t="s">
        <v>135</v>
      </c>
      <c r="E70" s="122" t="s">
        <v>135</v>
      </c>
      <c r="F70" s="122" t="s">
        <v>484</v>
      </c>
      <c r="G70" s="122" t="s">
        <v>485</v>
      </c>
      <c r="H70" s="122" t="s">
        <v>138</v>
      </c>
      <c r="I70" s="122" t="s">
        <v>161</v>
      </c>
      <c r="J70" s="122" t="s">
        <v>162</v>
      </c>
      <c r="K70" s="122" t="s">
        <v>200</v>
      </c>
      <c r="L70" s="122" t="s">
        <v>142</v>
      </c>
      <c r="M70" s="122" t="s">
        <v>175</v>
      </c>
      <c r="N70" s="122" t="s">
        <v>175</v>
      </c>
      <c r="O70" s="122" t="s">
        <v>175</v>
      </c>
      <c r="P70" s="122" t="s">
        <v>145</v>
      </c>
      <c r="Q70" s="122" t="s">
        <v>180</v>
      </c>
      <c r="R70" s="122" t="s">
        <v>446</v>
      </c>
      <c r="S70" s="122" t="s">
        <v>166</v>
      </c>
      <c r="T70" s="122" t="s">
        <v>167</v>
      </c>
      <c r="U70" s="122" t="s">
        <v>486</v>
      </c>
      <c r="V70" s="122" t="s">
        <v>446</v>
      </c>
      <c r="W70" s="201">
        <v>42644</v>
      </c>
      <c r="X70" s="122" t="s">
        <v>181</v>
      </c>
      <c r="Y70" s="99" t="s">
        <v>465</v>
      </c>
      <c r="Z70" s="99" t="s">
        <v>256</v>
      </c>
      <c r="AA70" s="122" t="s">
        <v>202</v>
      </c>
      <c r="AB70" s="201">
        <v>45904</v>
      </c>
      <c r="AC70" s="99" t="s">
        <v>408</v>
      </c>
      <c r="AD70" s="122" t="s">
        <v>150</v>
      </c>
      <c r="AE70" s="122" t="s">
        <v>150</v>
      </c>
      <c r="AF70" s="122" t="s">
        <v>150</v>
      </c>
      <c r="AG70" s="122" t="s">
        <v>151</v>
      </c>
      <c r="AH70" s="122" t="s">
        <v>151</v>
      </c>
      <c r="AI70" s="122" t="s">
        <v>151</v>
      </c>
      <c r="AJ70" s="183" t="str">
        <f t="shared" si="4"/>
        <v>Media</v>
      </c>
    </row>
    <row r="71" spans="1:36" ht="38.25" x14ac:dyDescent="0.25">
      <c r="A71" s="182" t="s">
        <v>487</v>
      </c>
      <c r="B71" s="122" t="s">
        <v>132</v>
      </c>
      <c r="C71" s="122" t="s">
        <v>441</v>
      </c>
      <c r="D71" s="122" t="s">
        <v>135</v>
      </c>
      <c r="E71" s="122" t="s">
        <v>135</v>
      </c>
      <c r="F71" s="122" t="s">
        <v>488</v>
      </c>
      <c r="G71" s="122" t="s">
        <v>489</v>
      </c>
      <c r="H71" s="122" t="s">
        <v>138</v>
      </c>
      <c r="I71" s="122" t="s">
        <v>161</v>
      </c>
      <c r="J71" s="122" t="s">
        <v>162</v>
      </c>
      <c r="K71" s="122" t="s">
        <v>200</v>
      </c>
      <c r="L71" s="122" t="s">
        <v>142</v>
      </c>
      <c r="M71" s="122" t="s">
        <v>175</v>
      </c>
      <c r="N71" s="122" t="s">
        <v>175</v>
      </c>
      <c r="O71" s="122" t="s">
        <v>490</v>
      </c>
      <c r="P71" s="122" t="s">
        <v>150</v>
      </c>
      <c r="Q71" s="122" t="s">
        <v>180</v>
      </c>
      <c r="R71" s="122" t="s">
        <v>446</v>
      </c>
      <c r="S71" s="122" t="s">
        <v>148</v>
      </c>
      <c r="T71" s="122" t="s">
        <v>149</v>
      </c>
      <c r="U71" s="122" t="s">
        <v>135</v>
      </c>
      <c r="V71" s="122" t="s">
        <v>446</v>
      </c>
      <c r="W71" s="201">
        <v>42644</v>
      </c>
      <c r="X71" s="122" t="s">
        <v>283</v>
      </c>
      <c r="Y71" s="99" t="s">
        <v>447</v>
      </c>
      <c r="Z71" s="99" t="s">
        <v>256</v>
      </c>
      <c r="AA71" s="122" t="s">
        <v>202</v>
      </c>
      <c r="AB71" s="201">
        <v>45904</v>
      </c>
      <c r="AC71" s="99" t="s">
        <v>408</v>
      </c>
      <c r="AD71" s="122" t="s">
        <v>150</v>
      </c>
      <c r="AE71" s="122" t="s">
        <v>150</v>
      </c>
      <c r="AF71" s="122" t="s">
        <v>150</v>
      </c>
      <c r="AG71" s="122" t="s">
        <v>169</v>
      </c>
      <c r="AH71" s="122" t="s">
        <v>169</v>
      </c>
      <c r="AI71" s="122" t="s">
        <v>169</v>
      </c>
      <c r="AJ71" s="183" t="str">
        <f t="shared" si="4"/>
        <v>Baja</v>
      </c>
    </row>
    <row r="72" spans="1:36" ht="89.25" x14ac:dyDescent="0.25">
      <c r="A72" s="182" t="s">
        <v>491</v>
      </c>
      <c r="B72" s="122" t="s">
        <v>132</v>
      </c>
      <c r="C72" s="122" t="s">
        <v>441</v>
      </c>
      <c r="D72" s="122" t="s">
        <v>135</v>
      </c>
      <c r="E72" s="122" t="s">
        <v>135</v>
      </c>
      <c r="F72" s="122" t="s">
        <v>492</v>
      </c>
      <c r="G72" s="122" t="s">
        <v>493</v>
      </c>
      <c r="H72" s="122" t="s">
        <v>138</v>
      </c>
      <c r="I72" s="122" t="s">
        <v>161</v>
      </c>
      <c r="J72" s="122" t="s">
        <v>162</v>
      </c>
      <c r="K72" s="122" t="s">
        <v>200</v>
      </c>
      <c r="L72" s="122" t="s">
        <v>142</v>
      </c>
      <c r="M72" s="122" t="s">
        <v>175</v>
      </c>
      <c r="N72" s="122" t="s">
        <v>175</v>
      </c>
      <c r="O72" s="122" t="s">
        <v>175</v>
      </c>
      <c r="P72" s="122" t="s">
        <v>145</v>
      </c>
      <c r="Q72" s="122" t="s">
        <v>180</v>
      </c>
      <c r="R72" s="122" t="s">
        <v>446</v>
      </c>
      <c r="S72" s="122" t="s">
        <v>148</v>
      </c>
      <c r="T72" s="122" t="s">
        <v>149</v>
      </c>
      <c r="U72" s="122" t="s">
        <v>135</v>
      </c>
      <c r="V72" s="122" t="s">
        <v>446</v>
      </c>
      <c r="W72" s="201">
        <v>42644</v>
      </c>
      <c r="X72" s="122" t="s">
        <v>181</v>
      </c>
      <c r="Y72" s="99" t="s">
        <v>465</v>
      </c>
      <c r="Z72" s="99" t="s">
        <v>256</v>
      </c>
      <c r="AA72" s="122" t="s">
        <v>202</v>
      </c>
      <c r="AB72" s="201">
        <v>45904</v>
      </c>
      <c r="AC72" s="99" t="s">
        <v>408</v>
      </c>
      <c r="AD72" s="122" t="s">
        <v>150</v>
      </c>
      <c r="AE72" s="122" t="s">
        <v>150</v>
      </c>
      <c r="AF72" s="122" t="s">
        <v>150</v>
      </c>
      <c r="AG72" s="122" t="s">
        <v>258</v>
      </c>
      <c r="AH72" s="122" t="s">
        <v>151</v>
      </c>
      <c r="AI72" s="122" t="s">
        <v>169</v>
      </c>
      <c r="AJ72" s="183" t="str">
        <f t="shared" si="4"/>
        <v>Media</v>
      </c>
    </row>
    <row r="73" spans="1:36" ht="51.75" thickBot="1" x14ac:dyDescent="0.3">
      <c r="A73" s="185" t="s">
        <v>494</v>
      </c>
      <c r="B73" s="186" t="s">
        <v>132</v>
      </c>
      <c r="C73" s="186" t="s">
        <v>441</v>
      </c>
      <c r="D73" s="186" t="s">
        <v>135</v>
      </c>
      <c r="E73" s="186" t="s">
        <v>135</v>
      </c>
      <c r="F73" s="186" t="s">
        <v>495</v>
      </c>
      <c r="G73" s="186" t="s">
        <v>496</v>
      </c>
      <c r="H73" s="186" t="s">
        <v>138</v>
      </c>
      <c r="I73" s="186" t="s">
        <v>161</v>
      </c>
      <c r="J73" s="186" t="s">
        <v>162</v>
      </c>
      <c r="K73" s="186" t="s">
        <v>200</v>
      </c>
      <c r="L73" s="186" t="s">
        <v>142</v>
      </c>
      <c r="M73" s="186" t="s">
        <v>175</v>
      </c>
      <c r="N73" s="186" t="s">
        <v>175</v>
      </c>
      <c r="O73" s="186" t="s">
        <v>175</v>
      </c>
      <c r="P73" s="186" t="s">
        <v>150</v>
      </c>
      <c r="Q73" s="186" t="s">
        <v>180</v>
      </c>
      <c r="R73" s="186" t="s">
        <v>446</v>
      </c>
      <c r="S73" s="186" t="s">
        <v>148</v>
      </c>
      <c r="T73" s="186" t="s">
        <v>149</v>
      </c>
      <c r="U73" s="186" t="s">
        <v>135</v>
      </c>
      <c r="V73" s="186" t="s">
        <v>446</v>
      </c>
      <c r="W73" s="216">
        <v>44259</v>
      </c>
      <c r="X73" s="186" t="s">
        <v>181</v>
      </c>
      <c r="Y73" s="187" t="s">
        <v>465</v>
      </c>
      <c r="Z73" s="187" t="s">
        <v>256</v>
      </c>
      <c r="AA73" s="186" t="s">
        <v>202</v>
      </c>
      <c r="AB73" s="216">
        <v>45904</v>
      </c>
      <c r="AC73" s="187" t="s">
        <v>408</v>
      </c>
      <c r="AD73" s="186" t="s">
        <v>150</v>
      </c>
      <c r="AE73" s="186" t="s">
        <v>150</v>
      </c>
      <c r="AF73" s="186" t="s">
        <v>150</v>
      </c>
      <c r="AG73" s="186" t="s">
        <v>169</v>
      </c>
      <c r="AH73" s="186" t="s">
        <v>169</v>
      </c>
      <c r="AI73" s="186" t="s">
        <v>151</v>
      </c>
      <c r="AJ73" s="188" t="str">
        <f t="shared" si="4"/>
        <v>Media</v>
      </c>
    </row>
    <row r="74" spans="1:36" ht="76.5" x14ac:dyDescent="0.25">
      <c r="A74" s="189" t="s">
        <v>497</v>
      </c>
      <c r="B74" s="189" t="s">
        <v>132</v>
      </c>
      <c r="C74" s="189" t="s">
        <v>441</v>
      </c>
      <c r="D74" s="189" t="s">
        <v>135</v>
      </c>
      <c r="E74" s="189" t="s">
        <v>135</v>
      </c>
      <c r="F74" s="189" t="s">
        <v>498</v>
      </c>
      <c r="G74" s="189" t="s">
        <v>499</v>
      </c>
      <c r="H74" s="189" t="s">
        <v>138</v>
      </c>
      <c r="I74" s="189" t="s">
        <v>161</v>
      </c>
      <c r="J74" s="189" t="s">
        <v>162</v>
      </c>
      <c r="K74" s="189" t="s">
        <v>141</v>
      </c>
      <c r="L74" s="189" t="s">
        <v>142</v>
      </c>
      <c r="M74" s="189" t="s">
        <v>500</v>
      </c>
      <c r="N74" s="189" t="s">
        <v>501</v>
      </c>
      <c r="O74" s="189" t="s">
        <v>502</v>
      </c>
      <c r="P74" s="189" t="s">
        <v>145</v>
      </c>
      <c r="Q74" s="189" t="s">
        <v>180</v>
      </c>
      <c r="R74" s="189" t="s">
        <v>446</v>
      </c>
      <c r="S74" s="189" t="s">
        <v>148</v>
      </c>
      <c r="T74" s="189" t="s">
        <v>149</v>
      </c>
      <c r="U74" s="189" t="s">
        <v>135</v>
      </c>
      <c r="V74" s="189" t="s">
        <v>446</v>
      </c>
      <c r="W74" s="217">
        <v>42644</v>
      </c>
      <c r="X74" s="189" t="s">
        <v>181</v>
      </c>
      <c r="Y74" s="213" t="s">
        <v>465</v>
      </c>
      <c r="Z74" s="213" t="s">
        <v>256</v>
      </c>
      <c r="AA74" s="189" t="s">
        <v>202</v>
      </c>
      <c r="AB74" s="217">
        <v>45904</v>
      </c>
      <c r="AC74" s="213" t="s">
        <v>408</v>
      </c>
      <c r="AD74" s="189" t="s">
        <v>150</v>
      </c>
      <c r="AE74" s="189" t="s">
        <v>150</v>
      </c>
      <c r="AF74" s="189" t="s">
        <v>150</v>
      </c>
      <c r="AG74" s="189" t="s">
        <v>258</v>
      </c>
      <c r="AH74" s="189" t="s">
        <v>258</v>
      </c>
      <c r="AI74" s="189" t="s">
        <v>258</v>
      </c>
      <c r="AJ74" s="190" t="str">
        <f t="shared" ref="AJ74:AJ137" si="21">IF(OR(AND(AG74="Alta",AH74="Alta"),AND(AG74="Alta",AI74="Alta"),AND(AH74="Alta",AI74="Alta")),"Alta",IF(AND(AG74="Baja",AH74="Baja",AI74="Baja"),"Baja",IF(AG74="Media","Media",IF(AG74="Alta","Media",IF(AH74="Media","Media",IF(AH74="Alta","Media",IF(AI74="Media","Media",IF(AI74="Alta","Media",""))))))))</f>
        <v>Alta</v>
      </c>
    </row>
    <row r="75" spans="1:36" ht="75" x14ac:dyDescent="0.25">
      <c r="A75" s="214" t="s">
        <v>503</v>
      </c>
      <c r="B75" s="214" t="s">
        <v>132</v>
      </c>
      <c r="C75" s="214" t="s">
        <v>441</v>
      </c>
      <c r="D75" s="214" t="s">
        <v>135</v>
      </c>
      <c r="E75" s="214" t="s">
        <v>135</v>
      </c>
      <c r="F75" s="214" t="s">
        <v>504</v>
      </c>
      <c r="G75" s="214" t="s">
        <v>505</v>
      </c>
      <c r="H75" s="214" t="s">
        <v>138</v>
      </c>
      <c r="I75" s="214" t="s">
        <v>161</v>
      </c>
      <c r="J75" s="214" t="s">
        <v>140</v>
      </c>
      <c r="K75" s="214" t="s">
        <v>141</v>
      </c>
      <c r="L75" s="214" t="s">
        <v>142</v>
      </c>
      <c r="M75" s="214" t="s">
        <v>444</v>
      </c>
      <c r="N75" s="214" t="s">
        <v>175</v>
      </c>
      <c r="O75" s="214" t="s">
        <v>506</v>
      </c>
      <c r="P75" s="214" t="s">
        <v>145</v>
      </c>
      <c r="Q75" s="214" t="s">
        <v>180</v>
      </c>
      <c r="R75" s="214" t="s">
        <v>446</v>
      </c>
      <c r="S75" s="214" t="s">
        <v>148</v>
      </c>
      <c r="T75" s="214" t="s">
        <v>167</v>
      </c>
      <c r="U75" s="214" t="s">
        <v>135</v>
      </c>
      <c r="V75" s="214" t="s">
        <v>446</v>
      </c>
      <c r="W75" s="218">
        <v>42644</v>
      </c>
      <c r="X75" s="214" t="s">
        <v>181</v>
      </c>
      <c r="Y75" s="214" t="s">
        <v>465</v>
      </c>
      <c r="Z75" s="214" t="s">
        <v>256</v>
      </c>
      <c r="AA75" s="214" t="s">
        <v>202</v>
      </c>
      <c r="AB75" s="218">
        <v>45904</v>
      </c>
      <c r="AC75" s="214" t="s">
        <v>408</v>
      </c>
      <c r="AD75" s="214" t="s">
        <v>150</v>
      </c>
      <c r="AE75" s="214" t="s">
        <v>150</v>
      </c>
      <c r="AF75" s="214" t="s">
        <v>150</v>
      </c>
      <c r="AG75" s="214" t="s">
        <v>258</v>
      </c>
      <c r="AH75" s="214" t="s">
        <v>258</v>
      </c>
      <c r="AI75" s="214" t="s">
        <v>258</v>
      </c>
      <c r="AJ75" s="190" t="str">
        <f t="shared" si="21"/>
        <v>Alta</v>
      </c>
    </row>
    <row r="76" spans="1:36" ht="75" x14ac:dyDescent="0.25">
      <c r="A76" s="214" t="s">
        <v>507</v>
      </c>
      <c r="B76" s="214" t="s">
        <v>132</v>
      </c>
      <c r="C76" s="214" t="s">
        <v>441</v>
      </c>
      <c r="D76" s="214" t="s">
        <v>135</v>
      </c>
      <c r="E76" s="214" t="s">
        <v>135</v>
      </c>
      <c r="F76" s="214" t="s">
        <v>508</v>
      </c>
      <c r="G76" s="214" t="s">
        <v>509</v>
      </c>
      <c r="H76" s="214" t="s">
        <v>138</v>
      </c>
      <c r="I76" s="214" t="s">
        <v>161</v>
      </c>
      <c r="J76" s="214" t="s">
        <v>162</v>
      </c>
      <c r="K76" s="214" t="s">
        <v>174</v>
      </c>
      <c r="L76" s="214" t="s">
        <v>142</v>
      </c>
      <c r="M76" s="214" t="s">
        <v>175</v>
      </c>
      <c r="N76" s="214" t="s">
        <v>175</v>
      </c>
      <c r="O76" s="214" t="s">
        <v>175</v>
      </c>
      <c r="P76" s="214" t="s">
        <v>145</v>
      </c>
      <c r="Q76" s="214" t="s">
        <v>180</v>
      </c>
      <c r="R76" s="214" t="s">
        <v>446</v>
      </c>
      <c r="S76" s="214" t="s">
        <v>148</v>
      </c>
      <c r="T76" s="214" t="s">
        <v>149</v>
      </c>
      <c r="U76" s="214" t="s">
        <v>135</v>
      </c>
      <c r="V76" s="214" t="s">
        <v>446</v>
      </c>
      <c r="W76" s="218">
        <v>43922</v>
      </c>
      <c r="X76" s="214" t="s">
        <v>181</v>
      </c>
      <c r="Y76" s="214" t="s">
        <v>465</v>
      </c>
      <c r="Z76" s="214" t="s">
        <v>256</v>
      </c>
      <c r="AA76" s="214" t="s">
        <v>202</v>
      </c>
      <c r="AB76" s="218">
        <v>45904</v>
      </c>
      <c r="AC76" s="214" t="s">
        <v>408</v>
      </c>
      <c r="AD76" s="214" t="s">
        <v>150</v>
      </c>
      <c r="AE76" s="214" t="s">
        <v>150</v>
      </c>
      <c r="AF76" s="214" t="s">
        <v>150</v>
      </c>
      <c r="AG76" s="214" t="s">
        <v>258</v>
      </c>
      <c r="AH76" s="214" t="s">
        <v>258</v>
      </c>
      <c r="AI76" s="214" t="s">
        <v>258</v>
      </c>
      <c r="AJ76" s="190" t="str">
        <f t="shared" si="21"/>
        <v>Alta</v>
      </c>
    </row>
    <row r="77" spans="1:36" ht="255" x14ac:dyDescent="0.25">
      <c r="A77" s="214" t="s">
        <v>510</v>
      </c>
      <c r="B77" s="214" t="s">
        <v>511</v>
      </c>
      <c r="C77" s="214" t="s">
        <v>512</v>
      </c>
      <c r="D77" s="214" t="s">
        <v>135</v>
      </c>
      <c r="E77" s="214" t="s">
        <v>513</v>
      </c>
      <c r="F77" s="214" t="s">
        <v>514</v>
      </c>
      <c r="G77" s="214" t="s">
        <v>515</v>
      </c>
      <c r="H77" s="214" t="s">
        <v>138</v>
      </c>
      <c r="I77" s="214" t="s">
        <v>161</v>
      </c>
      <c r="J77" s="214" t="s">
        <v>218</v>
      </c>
      <c r="K77" s="214" t="s">
        <v>191</v>
      </c>
      <c r="L77" s="214" t="s">
        <v>142</v>
      </c>
      <c r="M77" s="214" t="s">
        <v>251</v>
      </c>
      <c r="N77" s="214" t="s">
        <v>516</v>
      </c>
      <c r="O77" s="214" t="s">
        <v>517</v>
      </c>
      <c r="P77" s="214" t="s">
        <v>145</v>
      </c>
      <c r="Q77" s="214" t="s">
        <v>180</v>
      </c>
      <c r="R77" s="214" t="s">
        <v>518</v>
      </c>
      <c r="S77" s="214" t="s">
        <v>148</v>
      </c>
      <c r="T77" s="214" t="s">
        <v>246</v>
      </c>
      <c r="U77" s="214" t="s">
        <v>135</v>
      </c>
      <c r="V77" s="214" t="s">
        <v>518</v>
      </c>
      <c r="W77" s="218">
        <v>43704</v>
      </c>
      <c r="X77" s="214" t="s">
        <v>283</v>
      </c>
      <c r="Y77" s="214" t="s">
        <v>519</v>
      </c>
      <c r="Z77" s="214" t="s">
        <v>256</v>
      </c>
      <c r="AA77" s="214" t="s">
        <v>202</v>
      </c>
      <c r="AB77" s="218">
        <v>45960</v>
      </c>
      <c r="AC77" s="214" t="s">
        <v>408</v>
      </c>
      <c r="AD77" s="214" t="s">
        <v>150</v>
      </c>
      <c r="AE77" s="214" t="s">
        <v>150</v>
      </c>
      <c r="AF77" s="214" t="s">
        <v>150</v>
      </c>
      <c r="AG77" s="214" t="s">
        <v>151</v>
      </c>
      <c r="AH77" s="214" t="s">
        <v>258</v>
      </c>
      <c r="AI77" s="214" t="s">
        <v>151</v>
      </c>
      <c r="AJ77" s="190" t="str">
        <f t="shared" si="21"/>
        <v>Media</v>
      </c>
    </row>
    <row r="78" spans="1:36" ht="105" x14ac:dyDescent="0.25">
      <c r="A78" s="214" t="s">
        <v>520</v>
      </c>
      <c r="B78" s="214" t="s">
        <v>511</v>
      </c>
      <c r="C78" s="214" t="s">
        <v>512</v>
      </c>
      <c r="D78" s="214" t="s">
        <v>135</v>
      </c>
      <c r="E78" s="214" t="s">
        <v>521</v>
      </c>
      <c r="F78" s="214" t="s">
        <v>522</v>
      </c>
      <c r="G78" s="214" t="s">
        <v>523</v>
      </c>
      <c r="H78" s="214" t="s">
        <v>138</v>
      </c>
      <c r="I78" s="214" t="s">
        <v>161</v>
      </c>
      <c r="J78" s="214" t="s">
        <v>400</v>
      </c>
      <c r="K78" s="214" t="s">
        <v>375</v>
      </c>
      <c r="L78" s="214" t="s">
        <v>142</v>
      </c>
      <c r="M78" s="214" t="s">
        <v>524</v>
      </c>
      <c r="N78" s="214" t="s">
        <v>525</v>
      </c>
      <c r="O78" s="214" t="s">
        <v>526</v>
      </c>
      <c r="P78" s="214" t="s">
        <v>145</v>
      </c>
      <c r="Q78" s="214" t="s">
        <v>233</v>
      </c>
      <c r="R78" s="214" t="s">
        <v>518</v>
      </c>
      <c r="S78" s="214" t="s">
        <v>148</v>
      </c>
      <c r="T78" s="214" t="s">
        <v>234</v>
      </c>
      <c r="U78" s="214" t="s">
        <v>135</v>
      </c>
      <c r="V78" s="214" t="s">
        <v>518</v>
      </c>
      <c r="W78" s="218">
        <v>38897</v>
      </c>
      <c r="X78" s="214" t="s">
        <v>235</v>
      </c>
      <c r="Y78" s="214" t="s">
        <v>527</v>
      </c>
      <c r="Z78" s="214" t="s">
        <v>256</v>
      </c>
      <c r="AA78" s="214" t="s">
        <v>202</v>
      </c>
      <c r="AB78" s="218">
        <v>45960</v>
      </c>
      <c r="AC78" s="214" t="s">
        <v>460</v>
      </c>
      <c r="AD78" s="214" t="s">
        <v>150</v>
      </c>
      <c r="AE78" s="214" t="s">
        <v>150</v>
      </c>
      <c r="AF78" s="214" t="s">
        <v>150</v>
      </c>
      <c r="AG78" s="214" t="s">
        <v>258</v>
      </c>
      <c r="AH78" s="214" t="s">
        <v>258</v>
      </c>
      <c r="AI78" s="214" t="s">
        <v>258</v>
      </c>
      <c r="AJ78" s="190" t="str">
        <f t="shared" si="21"/>
        <v>Alta</v>
      </c>
    </row>
    <row r="79" spans="1:36" ht="105" x14ac:dyDescent="0.25">
      <c r="A79" s="214" t="s">
        <v>528</v>
      </c>
      <c r="B79" s="214" t="s">
        <v>511</v>
      </c>
      <c r="C79" s="214" t="s">
        <v>512</v>
      </c>
      <c r="D79" s="214" t="s">
        <v>529</v>
      </c>
      <c r="E79" s="214" t="s">
        <v>135</v>
      </c>
      <c r="F79" s="214" t="s">
        <v>530</v>
      </c>
      <c r="G79" s="214" t="s">
        <v>531</v>
      </c>
      <c r="H79" s="214" t="s">
        <v>138</v>
      </c>
      <c r="I79" s="214" t="s">
        <v>161</v>
      </c>
      <c r="J79" s="214" t="s">
        <v>140</v>
      </c>
      <c r="K79" s="214" t="s">
        <v>200</v>
      </c>
      <c r="L79" s="214" t="s">
        <v>142</v>
      </c>
      <c r="M79" s="214" t="s">
        <v>524</v>
      </c>
      <c r="N79" s="214" t="s">
        <v>525</v>
      </c>
      <c r="O79" s="214" t="s">
        <v>526</v>
      </c>
      <c r="P79" s="214" t="s">
        <v>145</v>
      </c>
      <c r="Q79" s="214" t="s">
        <v>233</v>
      </c>
      <c r="R79" s="214" t="s">
        <v>518</v>
      </c>
      <c r="S79" s="214" t="s">
        <v>148</v>
      </c>
      <c r="T79" s="214" t="s">
        <v>234</v>
      </c>
      <c r="U79" s="214" t="s">
        <v>135</v>
      </c>
      <c r="V79" s="214" t="s">
        <v>518</v>
      </c>
      <c r="W79" s="218">
        <v>38897</v>
      </c>
      <c r="X79" s="214" t="s">
        <v>235</v>
      </c>
      <c r="Y79" s="214" t="s">
        <v>527</v>
      </c>
      <c r="Z79" s="214" t="s">
        <v>256</v>
      </c>
      <c r="AA79" s="214" t="s">
        <v>202</v>
      </c>
      <c r="AB79" s="218">
        <v>45960</v>
      </c>
      <c r="AC79" s="214" t="s">
        <v>460</v>
      </c>
      <c r="AD79" s="214" t="s">
        <v>150</v>
      </c>
      <c r="AE79" s="214" t="s">
        <v>150</v>
      </c>
      <c r="AF79" s="214" t="s">
        <v>150</v>
      </c>
      <c r="AG79" s="214" t="s">
        <v>258</v>
      </c>
      <c r="AH79" s="214" t="s">
        <v>258</v>
      </c>
      <c r="AI79" s="214" t="s">
        <v>258</v>
      </c>
      <c r="AJ79" s="190" t="str">
        <f t="shared" si="21"/>
        <v>Alta</v>
      </c>
    </row>
    <row r="80" spans="1:36" ht="75" x14ac:dyDescent="0.25">
      <c r="A80" s="214" t="s">
        <v>532</v>
      </c>
      <c r="B80" s="214" t="s">
        <v>511</v>
      </c>
      <c r="C80" s="214" t="s">
        <v>512</v>
      </c>
      <c r="D80" s="214" t="s">
        <v>529</v>
      </c>
      <c r="E80" s="214" t="s">
        <v>135</v>
      </c>
      <c r="F80" s="214" t="s">
        <v>533</v>
      </c>
      <c r="G80" s="214" t="s">
        <v>534</v>
      </c>
      <c r="H80" s="214" t="s">
        <v>138</v>
      </c>
      <c r="I80" s="214" t="s">
        <v>535</v>
      </c>
      <c r="J80" s="214" t="s">
        <v>357</v>
      </c>
      <c r="K80" s="214" t="s">
        <v>200</v>
      </c>
      <c r="L80" s="214" t="s">
        <v>142</v>
      </c>
      <c r="M80" s="214" t="s">
        <v>175</v>
      </c>
      <c r="N80" s="214" t="s">
        <v>175</v>
      </c>
      <c r="O80" s="214" t="s">
        <v>175</v>
      </c>
      <c r="P80" s="214" t="s">
        <v>145</v>
      </c>
      <c r="Q80" s="214" t="s">
        <v>180</v>
      </c>
      <c r="R80" s="214" t="s">
        <v>518</v>
      </c>
      <c r="S80" s="214" t="s">
        <v>148</v>
      </c>
      <c r="T80" s="214" t="s">
        <v>234</v>
      </c>
      <c r="U80" s="214" t="s">
        <v>536</v>
      </c>
      <c r="V80" s="214" t="s">
        <v>518</v>
      </c>
      <c r="W80" s="218">
        <v>38897</v>
      </c>
      <c r="X80" s="214" t="s">
        <v>283</v>
      </c>
      <c r="Y80" s="214" t="s">
        <v>537</v>
      </c>
      <c r="Z80" s="214" t="s">
        <v>256</v>
      </c>
      <c r="AA80" s="214" t="s">
        <v>202</v>
      </c>
      <c r="AB80" s="218">
        <v>45960</v>
      </c>
      <c r="AC80" s="214" t="s">
        <v>408</v>
      </c>
      <c r="AD80" s="214" t="s">
        <v>145</v>
      </c>
      <c r="AE80" s="214" t="s">
        <v>145</v>
      </c>
      <c r="AF80" s="214" t="s">
        <v>150</v>
      </c>
      <c r="AG80" s="214" t="s">
        <v>258</v>
      </c>
      <c r="AH80" s="214" t="s">
        <v>151</v>
      </c>
      <c r="AI80" s="214" t="s">
        <v>258</v>
      </c>
      <c r="AJ80" s="190" t="str">
        <f t="shared" si="21"/>
        <v>Alta</v>
      </c>
    </row>
    <row r="81" spans="1:36" ht="60" x14ac:dyDescent="0.25">
      <c r="A81" s="214" t="s">
        <v>538</v>
      </c>
      <c r="B81" s="214" t="s">
        <v>511</v>
      </c>
      <c r="C81" s="214" t="s">
        <v>512</v>
      </c>
      <c r="D81" s="214" t="s">
        <v>539</v>
      </c>
      <c r="E81" s="214" t="s">
        <v>135</v>
      </c>
      <c r="F81" s="214" t="s">
        <v>540</v>
      </c>
      <c r="G81" s="214" t="s">
        <v>541</v>
      </c>
      <c r="H81" s="214" t="s">
        <v>138</v>
      </c>
      <c r="I81" s="214" t="s">
        <v>161</v>
      </c>
      <c r="J81" s="214" t="s">
        <v>357</v>
      </c>
      <c r="K81" s="214" t="s">
        <v>357</v>
      </c>
      <c r="L81" s="214" t="s">
        <v>142</v>
      </c>
      <c r="M81" s="214" t="s">
        <v>175</v>
      </c>
      <c r="N81" s="214" t="s">
        <v>175</v>
      </c>
      <c r="O81" s="214" t="s">
        <v>175</v>
      </c>
      <c r="P81" s="214" t="s">
        <v>145</v>
      </c>
      <c r="Q81" s="214" t="s">
        <v>180</v>
      </c>
      <c r="R81" s="214" t="s">
        <v>518</v>
      </c>
      <c r="S81" s="214" t="s">
        <v>148</v>
      </c>
      <c r="T81" s="214" t="s">
        <v>234</v>
      </c>
      <c r="U81" s="214" t="s">
        <v>536</v>
      </c>
      <c r="V81" s="214" t="s">
        <v>518</v>
      </c>
      <c r="W81" s="218">
        <v>44501</v>
      </c>
      <c r="X81" s="214" t="s">
        <v>283</v>
      </c>
      <c r="Y81" s="214" t="s">
        <v>537</v>
      </c>
      <c r="Z81" s="214" t="s">
        <v>256</v>
      </c>
      <c r="AA81" s="214" t="s">
        <v>202</v>
      </c>
      <c r="AB81" s="218">
        <v>45960</v>
      </c>
      <c r="AC81" s="214" t="s">
        <v>408</v>
      </c>
      <c r="AD81" s="214" t="s">
        <v>150</v>
      </c>
      <c r="AE81" s="214" t="s">
        <v>150</v>
      </c>
      <c r="AF81" s="214" t="s">
        <v>150</v>
      </c>
      <c r="AG81" s="214" t="s">
        <v>258</v>
      </c>
      <c r="AH81" s="214" t="s">
        <v>258</v>
      </c>
      <c r="AI81" s="214" t="s">
        <v>258</v>
      </c>
      <c r="AJ81" s="190" t="str">
        <f t="shared" si="21"/>
        <v>Alta</v>
      </c>
    </row>
    <row r="82" spans="1:36" ht="90" x14ac:dyDescent="0.25">
      <c r="A82" s="214" t="s">
        <v>542</v>
      </c>
      <c r="B82" s="214" t="s">
        <v>511</v>
      </c>
      <c r="C82" s="214" t="s">
        <v>512</v>
      </c>
      <c r="D82" s="214" t="s">
        <v>539</v>
      </c>
      <c r="E82" s="214" t="s">
        <v>135</v>
      </c>
      <c r="F82" s="214" t="s">
        <v>543</v>
      </c>
      <c r="G82" s="214" t="s">
        <v>544</v>
      </c>
      <c r="H82" s="214" t="s">
        <v>138</v>
      </c>
      <c r="I82" s="214" t="s">
        <v>161</v>
      </c>
      <c r="J82" s="214" t="s">
        <v>357</v>
      </c>
      <c r="K82" s="214" t="s">
        <v>357</v>
      </c>
      <c r="L82" s="214" t="s">
        <v>142</v>
      </c>
      <c r="M82" s="214" t="s">
        <v>175</v>
      </c>
      <c r="N82" s="214" t="s">
        <v>175</v>
      </c>
      <c r="O82" s="214" t="s">
        <v>175</v>
      </c>
      <c r="P82" s="214" t="s">
        <v>145</v>
      </c>
      <c r="Q82" s="214" t="s">
        <v>180</v>
      </c>
      <c r="R82" s="214" t="s">
        <v>518</v>
      </c>
      <c r="S82" s="214" t="s">
        <v>148</v>
      </c>
      <c r="T82" s="214" t="s">
        <v>149</v>
      </c>
      <c r="U82" s="214" t="s">
        <v>135</v>
      </c>
      <c r="V82" s="214" t="s">
        <v>518</v>
      </c>
      <c r="W82" s="218">
        <v>44279</v>
      </c>
      <c r="X82" s="214" t="s">
        <v>283</v>
      </c>
      <c r="Y82" s="214" t="s">
        <v>537</v>
      </c>
      <c r="Z82" s="214" t="s">
        <v>256</v>
      </c>
      <c r="AA82" s="214" t="s">
        <v>202</v>
      </c>
      <c r="AB82" s="218">
        <v>45960</v>
      </c>
      <c r="AC82" s="214" t="s">
        <v>408</v>
      </c>
      <c r="AD82" s="214" t="s">
        <v>150</v>
      </c>
      <c r="AE82" s="214" t="s">
        <v>150</v>
      </c>
      <c r="AF82" s="214" t="s">
        <v>150</v>
      </c>
      <c r="AG82" s="214" t="s">
        <v>258</v>
      </c>
      <c r="AH82" s="214" t="s">
        <v>258</v>
      </c>
      <c r="AI82" s="214" t="s">
        <v>258</v>
      </c>
      <c r="AJ82" s="190" t="str">
        <f t="shared" si="21"/>
        <v>Alta</v>
      </c>
    </row>
    <row r="83" spans="1:36" ht="90" x14ac:dyDescent="0.25">
      <c r="A83" s="214" t="s">
        <v>545</v>
      </c>
      <c r="B83" s="214" t="s">
        <v>511</v>
      </c>
      <c r="C83" s="214" t="s">
        <v>512</v>
      </c>
      <c r="D83" s="214" t="s">
        <v>546</v>
      </c>
      <c r="E83" s="214" t="s">
        <v>547</v>
      </c>
      <c r="F83" s="214" t="s">
        <v>548</v>
      </c>
      <c r="G83" s="214" t="s">
        <v>549</v>
      </c>
      <c r="H83" s="214" t="s">
        <v>138</v>
      </c>
      <c r="I83" s="214" t="s">
        <v>161</v>
      </c>
      <c r="J83" s="214" t="s">
        <v>140</v>
      </c>
      <c r="K83" s="214" t="s">
        <v>174</v>
      </c>
      <c r="L83" s="214" t="s">
        <v>142</v>
      </c>
      <c r="M83" s="214" t="s">
        <v>175</v>
      </c>
      <c r="N83" s="214" t="s">
        <v>175</v>
      </c>
      <c r="O83" s="214" t="s">
        <v>175</v>
      </c>
      <c r="P83" s="214" t="s">
        <v>145</v>
      </c>
      <c r="Q83" s="214" t="s">
        <v>233</v>
      </c>
      <c r="R83" s="214" t="s">
        <v>518</v>
      </c>
      <c r="S83" s="214" t="s">
        <v>148</v>
      </c>
      <c r="T83" s="214" t="s">
        <v>149</v>
      </c>
      <c r="U83" s="214" t="s">
        <v>536</v>
      </c>
      <c r="V83" s="214" t="s">
        <v>518</v>
      </c>
      <c r="W83" s="218" t="s">
        <v>550</v>
      </c>
      <c r="X83" s="214" t="s">
        <v>283</v>
      </c>
      <c r="Y83" s="214" t="s">
        <v>537</v>
      </c>
      <c r="Z83" s="214" t="s">
        <v>256</v>
      </c>
      <c r="AA83" s="214" t="s">
        <v>202</v>
      </c>
      <c r="AB83" s="218">
        <v>45454</v>
      </c>
      <c r="AC83" s="214" t="s">
        <v>408</v>
      </c>
      <c r="AD83" s="214" t="s">
        <v>150</v>
      </c>
      <c r="AE83" s="214" t="s">
        <v>150</v>
      </c>
      <c r="AF83" s="214" t="s">
        <v>150</v>
      </c>
      <c r="AG83" s="214" t="s">
        <v>258</v>
      </c>
      <c r="AH83" s="214" t="s">
        <v>258</v>
      </c>
      <c r="AI83" s="214" t="s">
        <v>258</v>
      </c>
      <c r="AJ83" s="190" t="str">
        <f t="shared" si="21"/>
        <v>Alta</v>
      </c>
    </row>
    <row r="84" spans="1:36" ht="60" x14ac:dyDescent="0.25">
      <c r="A84" s="214" t="s">
        <v>551</v>
      </c>
      <c r="B84" s="214" t="s">
        <v>511</v>
      </c>
      <c r="C84" s="214" t="s">
        <v>512</v>
      </c>
      <c r="D84" s="214" t="s">
        <v>552</v>
      </c>
      <c r="E84" s="214" t="s">
        <v>553</v>
      </c>
      <c r="F84" s="214" t="s">
        <v>554</v>
      </c>
      <c r="G84" s="214" t="s">
        <v>555</v>
      </c>
      <c r="H84" s="214" t="s">
        <v>138</v>
      </c>
      <c r="I84" s="214" t="s">
        <v>161</v>
      </c>
      <c r="J84" s="214" t="s">
        <v>140</v>
      </c>
      <c r="K84" s="214" t="s">
        <v>174</v>
      </c>
      <c r="L84" s="214" t="s">
        <v>142</v>
      </c>
      <c r="M84" s="214" t="s">
        <v>175</v>
      </c>
      <c r="N84" s="214" t="s">
        <v>175</v>
      </c>
      <c r="O84" s="214" t="s">
        <v>175</v>
      </c>
      <c r="P84" s="214" t="s">
        <v>145</v>
      </c>
      <c r="Q84" s="214" t="s">
        <v>233</v>
      </c>
      <c r="R84" s="214" t="s">
        <v>518</v>
      </c>
      <c r="S84" s="214" t="s">
        <v>148</v>
      </c>
      <c r="T84" s="214" t="s">
        <v>149</v>
      </c>
      <c r="U84" s="214" t="s">
        <v>536</v>
      </c>
      <c r="V84" s="214" t="s">
        <v>518</v>
      </c>
      <c r="W84" s="218" t="s">
        <v>556</v>
      </c>
      <c r="X84" s="214" t="s">
        <v>283</v>
      </c>
      <c r="Y84" s="214" t="s">
        <v>537</v>
      </c>
      <c r="Z84" s="214" t="s">
        <v>256</v>
      </c>
      <c r="AA84" s="214" t="s">
        <v>202</v>
      </c>
      <c r="AB84" s="218">
        <v>45454</v>
      </c>
      <c r="AC84" s="214" t="s">
        <v>408</v>
      </c>
      <c r="AD84" s="214" t="s">
        <v>150</v>
      </c>
      <c r="AE84" s="214" t="s">
        <v>150</v>
      </c>
      <c r="AF84" s="214" t="s">
        <v>150</v>
      </c>
      <c r="AG84" s="214" t="s">
        <v>258</v>
      </c>
      <c r="AH84" s="214" t="s">
        <v>258</v>
      </c>
      <c r="AI84" s="214" t="s">
        <v>258</v>
      </c>
      <c r="AJ84" s="190" t="str">
        <f t="shared" si="21"/>
        <v>Alta</v>
      </c>
    </row>
    <row r="85" spans="1:36" ht="60" x14ac:dyDescent="0.25">
      <c r="A85" s="214" t="s">
        <v>557</v>
      </c>
      <c r="B85" s="214" t="s">
        <v>511</v>
      </c>
      <c r="C85" s="214" t="s">
        <v>558</v>
      </c>
      <c r="D85" s="214" t="s">
        <v>559</v>
      </c>
      <c r="E85" s="214" t="s">
        <v>135</v>
      </c>
      <c r="F85" s="214" t="s">
        <v>560</v>
      </c>
      <c r="G85" s="214" t="s">
        <v>561</v>
      </c>
      <c r="H85" s="214" t="s">
        <v>138</v>
      </c>
      <c r="I85" s="214" t="s">
        <v>535</v>
      </c>
      <c r="J85" s="214" t="s">
        <v>357</v>
      </c>
      <c r="K85" s="214" t="s">
        <v>200</v>
      </c>
      <c r="L85" s="214" t="s">
        <v>142</v>
      </c>
      <c r="M85" s="214" t="s">
        <v>175</v>
      </c>
      <c r="N85" s="214" t="s">
        <v>175</v>
      </c>
      <c r="O85" s="214" t="s">
        <v>175</v>
      </c>
      <c r="P85" s="214" t="s">
        <v>145</v>
      </c>
      <c r="Q85" s="214" t="s">
        <v>180</v>
      </c>
      <c r="R85" s="214" t="s">
        <v>518</v>
      </c>
      <c r="S85" s="214" t="s">
        <v>148</v>
      </c>
      <c r="T85" s="214" t="s">
        <v>234</v>
      </c>
      <c r="U85" s="214" t="s">
        <v>135</v>
      </c>
      <c r="V85" s="214" t="s">
        <v>518</v>
      </c>
      <c r="W85" s="218">
        <v>38897</v>
      </c>
      <c r="X85" s="214" t="s">
        <v>283</v>
      </c>
      <c r="Y85" s="214" t="s">
        <v>537</v>
      </c>
      <c r="Z85" s="214" t="s">
        <v>256</v>
      </c>
      <c r="AA85" s="214" t="s">
        <v>202</v>
      </c>
      <c r="AB85" s="218">
        <v>45960</v>
      </c>
      <c r="AC85" s="214" t="s">
        <v>408</v>
      </c>
      <c r="AD85" s="214" t="s">
        <v>150</v>
      </c>
      <c r="AE85" s="214" t="s">
        <v>150</v>
      </c>
      <c r="AF85" s="214" t="s">
        <v>150</v>
      </c>
      <c r="AG85" s="214" t="s">
        <v>258</v>
      </c>
      <c r="AH85" s="214" t="s">
        <v>258</v>
      </c>
      <c r="AI85" s="214" t="s">
        <v>258</v>
      </c>
      <c r="AJ85" s="190" t="str">
        <f t="shared" si="21"/>
        <v>Alta</v>
      </c>
    </row>
    <row r="86" spans="1:36" ht="60" x14ac:dyDescent="0.25">
      <c r="A86" s="214" t="s">
        <v>562</v>
      </c>
      <c r="B86" s="214" t="s">
        <v>511</v>
      </c>
      <c r="C86" s="214" t="s">
        <v>558</v>
      </c>
      <c r="D86" s="214" t="s">
        <v>559</v>
      </c>
      <c r="E86" s="214" t="s">
        <v>135</v>
      </c>
      <c r="F86" s="340" t="s">
        <v>563</v>
      </c>
      <c r="G86" s="214" t="s">
        <v>564</v>
      </c>
      <c r="H86" s="214" t="s">
        <v>138</v>
      </c>
      <c r="I86" s="214" t="s">
        <v>161</v>
      </c>
      <c r="J86" s="214" t="s">
        <v>357</v>
      </c>
      <c r="K86" s="214" t="s">
        <v>200</v>
      </c>
      <c r="L86" s="214" t="s">
        <v>142</v>
      </c>
      <c r="M86" s="214" t="s">
        <v>175</v>
      </c>
      <c r="N86" s="214" t="s">
        <v>175</v>
      </c>
      <c r="O86" s="214" t="s">
        <v>175</v>
      </c>
      <c r="P86" s="214" t="s">
        <v>145</v>
      </c>
      <c r="Q86" s="214" t="s">
        <v>180</v>
      </c>
      <c r="R86" s="214" t="s">
        <v>518</v>
      </c>
      <c r="S86" s="214" t="s">
        <v>148</v>
      </c>
      <c r="T86" s="214" t="s">
        <v>234</v>
      </c>
      <c r="U86" s="214" t="s">
        <v>135</v>
      </c>
      <c r="V86" s="214" t="s">
        <v>518</v>
      </c>
      <c r="W86" s="218">
        <v>38897</v>
      </c>
      <c r="X86" s="214" t="s">
        <v>283</v>
      </c>
      <c r="Y86" s="214" t="s">
        <v>537</v>
      </c>
      <c r="Z86" s="214" t="s">
        <v>256</v>
      </c>
      <c r="AA86" s="214" t="s">
        <v>202</v>
      </c>
      <c r="AB86" s="218">
        <v>45960</v>
      </c>
      <c r="AC86" s="214" t="s">
        <v>408</v>
      </c>
      <c r="AD86" s="214" t="s">
        <v>150</v>
      </c>
      <c r="AE86" s="214" t="s">
        <v>150</v>
      </c>
      <c r="AF86" s="214" t="s">
        <v>150</v>
      </c>
      <c r="AG86" s="214" t="s">
        <v>258</v>
      </c>
      <c r="AH86" s="214" t="s">
        <v>258</v>
      </c>
      <c r="AI86" s="214" t="s">
        <v>258</v>
      </c>
      <c r="AJ86" s="190" t="str">
        <f t="shared" si="21"/>
        <v>Alta</v>
      </c>
    </row>
    <row r="87" spans="1:36" ht="120" x14ac:dyDescent="0.25">
      <c r="A87" s="214" t="s">
        <v>565</v>
      </c>
      <c r="B87" s="214" t="s">
        <v>511</v>
      </c>
      <c r="C87" s="214" t="s">
        <v>566</v>
      </c>
      <c r="D87" s="214" t="s">
        <v>135</v>
      </c>
      <c r="E87" s="214" t="s">
        <v>135</v>
      </c>
      <c r="F87" s="340" t="s">
        <v>567</v>
      </c>
      <c r="G87" s="214" t="s">
        <v>568</v>
      </c>
      <c r="H87" s="214" t="s">
        <v>138</v>
      </c>
      <c r="I87" s="214" t="s">
        <v>161</v>
      </c>
      <c r="J87" s="214" t="s">
        <v>162</v>
      </c>
      <c r="K87" s="214" t="s">
        <v>200</v>
      </c>
      <c r="L87" s="214" t="s">
        <v>230</v>
      </c>
      <c r="M87" s="214" t="s">
        <v>175</v>
      </c>
      <c r="N87" s="214" t="s">
        <v>175</v>
      </c>
      <c r="O87" s="214" t="s">
        <v>175</v>
      </c>
      <c r="P87" s="214" t="s">
        <v>150</v>
      </c>
      <c r="Q87" s="214" t="s">
        <v>233</v>
      </c>
      <c r="R87" s="214" t="s">
        <v>344</v>
      </c>
      <c r="S87" s="214" t="s">
        <v>148</v>
      </c>
      <c r="T87" s="214" t="s">
        <v>167</v>
      </c>
      <c r="U87" s="214" t="s">
        <v>135</v>
      </c>
      <c r="V87" s="214" t="s">
        <v>569</v>
      </c>
      <c r="W87" s="218" t="s">
        <v>570</v>
      </c>
      <c r="X87" s="214" t="s">
        <v>571</v>
      </c>
      <c r="Y87" s="214" t="s">
        <v>572</v>
      </c>
      <c r="Z87" s="214" t="s">
        <v>573</v>
      </c>
      <c r="AA87" s="214" t="s">
        <v>202</v>
      </c>
      <c r="AB87" s="218">
        <v>45961</v>
      </c>
      <c r="AC87" s="214" t="s">
        <v>574</v>
      </c>
      <c r="AD87" s="214" t="s">
        <v>150</v>
      </c>
      <c r="AE87" s="214" t="s">
        <v>150</v>
      </c>
      <c r="AF87" s="214" t="s">
        <v>150</v>
      </c>
      <c r="AG87" s="214" t="s">
        <v>151</v>
      </c>
      <c r="AH87" s="214" t="s">
        <v>151</v>
      </c>
      <c r="AI87" s="214" t="s">
        <v>169</v>
      </c>
      <c r="AJ87" s="190" t="str">
        <f t="shared" si="21"/>
        <v>Media</v>
      </c>
    </row>
    <row r="88" spans="1:36" ht="105" x14ac:dyDescent="0.25">
      <c r="A88" s="214" t="s">
        <v>575</v>
      </c>
      <c r="B88" s="214" t="s">
        <v>511</v>
      </c>
      <c r="C88" s="214" t="s">
        <v>566</v>
      </c>
      <c r="D88" s="214" t="s">
        <v>135</v>
      </c>
      <c r="E88" s="214" t="s">
        <v>135</v>
      </c>
      <c r="F88" s="214" t="s">
        <v>576</v>
      </c>
      <c r="G88" s="214" t="s">
        <v>577</v>
      </c>
      <c r="H88" s="214" t="s">
        <v>138</v>
      </c>
      <c r="I88" s="214" t="s">
        <v>161</v>
      </c>
      <c r="J88" s="214" t="s">
        <v>162</v>
      </c>
      <c r="K88" s="214" t="s">
        <v>200</v>
      </c>
      <c r="L88" s="214" t="s">
        <v>142</v>
      </c>
      <c r="M88" s="214" t="s">
        <v>175</v>
      </c>
      <c r="N88" s="214" t="s">
        <v>175</v>
      </c>
      <c r="O88" s="214" t="s">
        <v>175</v>
      </c>
      <c r="P88" s="214" t="s">
        <v>150</v>
      </c>
      <c r="Q88" s="214" t="s">
        <v>180</v>
      </c>
      <c r="R88" s="214" t="s">
        <v>344</v>
      </c>
      <c r="S88" s="214" t="s">
        <v>148</v>
      </c>
      <c r="T88" s="214" t="s">
        <v>167</v>
      </c>
      <c r="U88" s="214" t="s">
        <v>135</v>
      </c>
      <c r="V88" s="214" t="s">
        <v>569</v>
      </c>
      <c r="W88" s="218" t="s">
        <v>578</v>
      </c>
      <c r="X88" s="214" t="s">
        <v>352</v>
      </c>
      <c r="Y88" s="214" t="s">
        <v>579</v>
      </c>
      <c r="Z88" s="214" t="s">
        <v>573</v>
      </c>
      <c r="AA88" s="214" t="s">
        <v>184</v>
      </c>
      <c r="AB88" s="218">
        <v>45961</v>
      </c>
      <c r="AC88" s="214" t="s">
        <v>185</v>
      </c>
      <c r="AD88" s="214" t="s">
        <v>150</v>
      </c>
      <c r="AE88" s="214" t="s">
        <v>150</v>
      </c>
      <c r="AF88" s="214" t="s">
        <v>150</v>
      </c>
      <c r="AG88" s="214" t="s">
        <v>151</v>
      </c>
      <c r="AH88" s="214" t="s">
        <v>151</v>
      </c>
      <c r="AI88" s="214" t="s">
        <v>169</v>
      </c>
      <c r="AJ88" s="190" t="str">
        <f t="shared" si="21"/>
        <v>Media</v>
      </c>
    </row>
    <row r="89" spans="1:36" ht="111.75" customHeight="1" x14ac:dyDescent="0.25">
      <c r="A89" s="214" t="s">
        <v>580</v>
      </c>
      <c r="B89" s="214" t="s">
        <v>511</v>
      </c>
      <c r="C89" s="214" t="s">
        <v>566</v>
      </c>
      <c r="D89" s="214" t="s">
        <v>135</v>
      </c>
      <c r="E89" s="214" t="s">
        <v>135</v>
      </c>
      <c r="F89" s="214" t="s">
        <v>581</v>
      </c>
      <c r="G89" s="214" t="s">
        <v>582</v>
      </c>
      <c r="H89" s="214" t="s">
        <v>138</v>
      </c>
      <c r="I89" s="214" t="s">
        <v>161</v>
      </c>
      <c r="J89" s="214" t="s">
        <v>366</v>
      </c>
      <c r="K89" s="214" t="s">
        <v>583</v>
      </c>
      <c r="L89" s="214" t="s">
        <v>142</v>
      </c>
      <c r="M89" s="214" t="s">
        <v>175</v>
      </c>
      <c r="N89" s="214" t="s">
        <v>175</v>
      </c>
      <c r="O89" s="214" t="s">
        <v>175</v>
      </c>
      <c r="P89" s="214" t="s">
        <v>145</v>
      </c>
      <c r="Q89" s="214" t="s">
        <v>180</v>
      </c>
      <c r="R89" s="214" t="s">
        <v>406</v>
      </c>
      <c r="S89" s="214" t="s">
        <v>148</v>
      </c>
      <c r="T89" s="214" t="s">
        <v>167</v>
      </c>
      <c r="U89" s="214" t="s">
        <v>135</v>
      </c>
      <c r="V89" s="214" t="s">
        <v>569</v>
      </c>
      <c r="W89" s="218" t="s">
        <v>584</v>
      </c>
      <c r="X89" s="214" t="s">
        <v>181</v>
      </c>
      <c r="Y89" s="214" t="s">
        <v>585</v>
      </c>
      <c r="Z89" s="214" t="s">
        <v>573</v>
      </c>
      <c r="AA89" s="214" t="s">
        <v>184</v>
      </c>
      <c r="AB89" s="218">
        <v>45961</v>
      </c>
      <c r="AC89" s="214" t="s">
        <v>185</v>
      </c>
      <c r="AD89" s="214" t="s">
        <v>150</v>
      </c>
      <c r="AE89" s="214" t="s">
        <v>150</v>
      </c>
      <c r="AF89" s="214" t="s">
        <v>150</v>
      </c>
      <c r="AG89" s="214" t="s">
        <v>151</v>
      </c>
      <c r="AH89" s="214" t="s">
        <v>258</v>
      </c>
      <c r="AI89" s="214" t="s">
        <v>151</v>
      </c>
      <c r="AJ89" s="190" t="str">
        <f t="shared" si="21"/>
        <v>Media</v>
      </c>
    </row>
    <row r="90" spans="1:36" ht="75" x14ac:dyDescent="0.25">
      <c r="A90" s="214" t="s">
        <v>586</v>
      </c>
      <c r="B90" s="214" t="s">
        <v>511</v>
      </c>
      <c r="C90" s="214" t="s">
        <v>566</v>
      </c>
      <c r="D90" s="214" t="s">
        <v>135</v>
      </c>
      <c r="E90" s="214" t="s">
        <v>135</v>
      </c>
      <c r="F90" s="214" t="s">
        <v>587</v>
      </c>
      <c r="G90" s="214" t="s">
        <v>588</v>
      </c>
      <c r="H90" s="214" t="s">
        <v>138</v>
      </c>
      <c r="I90" s="214" t="s">
        <v>161</v>
      </c>
      <c r="J90" s="214" t="s">
        <v>162</v>
      </c>
      <c r="K90" s="214" t="s">
        <v>200</v>
      </c>
      <c r="L90" s="214" t="s">
        <v>142</v>
      </c>
      <c r="M90" s="214" t="s">
        <v>175</v>
      </c>
      <c r="N90" s="214" t="s">
        <v>175</v>
      </c>
      <c r="O90" s="214" t="s">
        <v>175</v>
      </c>
      <c r="P90" s="214" t="s">
        <v>145</v>
      </c>
      <c r="Q90" s="214" t="s">
        <v>180</v>
      </c>
      <c r="R90" s="214" t="s">
        <v>344</v>
      </c>
      <c r="S90" s="214" t="s">
        <v>148</v>
      </c>
      <c r="T90" s="214" t="s">
        <v>167</v>
      </c>
      <c r="U90" s="214" t="s">
        <v>135</v>
      </c>
      <c r="V90" s="214" t="s">
        <v>569</v>
      </c>
      <c r="W90" s="218">
        <v>45141</v>
      </c>
      <c r="X90" s="214" t="s">
        <v>181</v>
      </c>
      <c r="Y90" s="214" t="s">
        <v>589</v>
      </c>
      <c r="Z90" s="214" t="s">
        <v>573</v>
      </c>
      <c r="AA90" s="214" t="s">
        <v>184</v>
      </c>
      <c r="AB90" s="218">
        <v>45961</v>
      </c>
      <c r="AC90" s="214" t="s">
        <v>185</v>
      </c>
      <c r="AD90" s="214" t="s">
        <v>150</v>
      </c>
      <c r="AE90" s="214" t="s">
        <v>150</v>
      </c>
      <c r="AF90" s="214" t="s">
        <v>150</v>
      </c>
      <c r="AG90" s="214" t="s">
        <v>258</v>
      </c>
      <c r="AH90" s="214" t="s">
        <v>151</v>
      </c>
      <c r="AI90" s="214" t="s">
        <v>151</v>
      </c>
      <c r="AJ90" s="190" t="str">
        <f t="shared" si="21"/>
        <v>Media</v>
      </c>
    </row>
    <row r="91" spans="1:36" ht="135" x14ac:dyDescent="0.25">
      <c r="A91" s="214" t="s">
        <v>590</v>
      </c>
      <c r="B91" s="214" t="s">
        <v>511</v>
      </c>
      <c r="C91" s="214" t="s">
        <v>566</v>
      </c>
      <c r="D91" s="214" t="s">
        <v>135</v>
      </c>
      <c r="E91" s="214" t="s">
        <v>135</v>
      </c>
      <c r="F91" s="214" t="s">
        <v>591</v>
      </c>
      <c r="G91" s="214" t="s">
        <v>592</v>
      </c>
      <c r="H91" s="214" t="s">
        <v>138</v>
      </c>
      <c r="I91" s="214" t="s">
        <v>161</v>
      </c>
      <c r="J91" s="214" t="s">
        <v>162</v>
      </c>
      <c r="K91" s="214" t="s">
        <v>141</v>
      </c>
      <c r="L91" s="214" t="s">
        <v>142</v>
      </c>
      <c r="M91" s="214" t="s">
        <v>175</v>
      </c>
      <c r="N91" s="214" t="s">
        <v>175</v>
      </c>
      <c r="O91" s="214" t="s">
        <v>175</v>
      </c>
      <c r="P91" s="214" t="s">
        <v>145</v>
      </c>
      <c r="Q91" s="214" t="s">
        <v>180</v>
      </c>
      <c r="R91" s="214" t="s">
        <v>569</v>
      </c>
      <c r="S91" s="214" t="s">
        <v>148</v>
      </c>
      <c r="T91" s="214" t="s">
        <v>167</v>
      </c>
      <c r="U91" s="214" t="s">
        <v>135</v>
      </c>
      <c r="V91" s="214" t="s">
        <v>569</v>
      </c>
      <c r="W91" s="218">
        <v>45674</v>
      </c>
      <c r="X91" s="214" t="s">
        <v>283</v>
      </c>
      <c r="Y91" s="214" t="s">
        <v>593</v>
      </c>
      <c r="Z91" s="214" t="s">
        <v>573</v>
      </c>
      <c r="AA91" s="214" t="s">
        <v>202</v>
      </c>
      <c r="AB91" s="218">
        <v>45961</v>
      </c>
      <c r="AC91" s="214" t="s">
        <v>185</v>
      </c>
      <c r="AD91" s="214" t="s">
        <v>150</v>
      </c>
      <c r="AE91" s="214" t="s">
        <v>150</v>
      </c>
      <c r="AF91" s="214" t="s">
        <v>150</v>
      </c>
      <c r="AG91" s="214" t="s">
        <v>258</v>
      </c>
      <c r="AH91" s="214" t="s">
        <v>151</v>
      </c>
      <c r="AI91" s="214" t="s">
        <v>151</v>
      </c>
      <c r="AJ91" s="190" t="str">
        <f t="shared" si="21"/>
        <v>Media</v>
      </c>
    </row>
    <row r="92" spans="1:36" ht="120" x14ac:dyDescent="0.25">
      <c r="A92" s="214" t="s">
        <v>594</v>
      </c>
      <c r="B92" s="214" t="s">
        <v>511</v>
      </c>
      <c r="C92" s="214" t="s">
        <v>566</v>
      </c>
      <c r="D92" s="214" t="s">
        <v>595</v>
      </c>
      <c r="E92" s="340" t="s">
        <v>596</v>
      </c>
      <c r="F92" s="340" t="s">
        <v>597</v>
      </c>
      <c r="G92" s="340" t="s">
        <v>598</v>
      </c>
      <c r="H92" s="340" t="s">
        <v>138</v>
      </c>
      <c r="I92" s="340" t="s">
        <v>161</v>
      </c>
      <c r="J92" s="340" t="s">
        <v>140</v>
      </c>
      <c r="K92" s="340" t="s">
        <v>200</v>
      </c>
      <c r="L92" s="340" t="s">
        <v>142</v>
      </c>
      <c r="M92" s="340" t="s">
        <v>269</v>
      </c>
      <c r="N92" s="340" t="s">
        <v>599</v>
      </c>
      <c r="O92" s="340" t="s">
        <v>600</v>
      </c>
      <c r="P92" s="214" t="s">
        <v>201</v>
      </c>
      <c r="Q92" s="214" t="s">
        <v>233</v>
      </c>
      <c r="R92" s="214" t="s">
        <v>601</v>
      </c>
      <c r="S92" s="214" t="s">
        <v>148</v>
      </c>
      <c r="T92" s="214" t="s">
        <v>149</v>
      </c>
      <c r="U92" s="214" t="s">
        <v>135</v>
      </c>
      <c r="V92" s="214" t="s">
        <v>601</v>
      </c>
      <c r="W92" s="218">
        <v>43831</v>
      </c>
      <c r="X92" s="214" t="s">
        <v>602</v>
      </c>
      <c r="Y92" s="214" t="s">
        <v>603</v>
      </c>
      <c r="Z92" s="214" t="s">
        <v>604</v>
      </c>
      <c r="AA92" s="214" t="s">
        <v>184</v>
      </c>
      <c r="AB92" s="218">
        <v>46010</v>
      </c>
      <c r="AC92" s="214" t="s">
        <v>574</v>
      </c>
      <c r="AD92" s="214" t="s">
        <v>150</v>
      </c>
      <c r="AE92" s="214" t="s">
        <v>150</v>
      </c>
      <c r="AF92" s="214" t="s">
        <v>150</v>
      </c>
      <c r="AG92" s="214" t="s">
        <v>258</v>
      </c>
      <c r="AH92" s="214" t="s">
        <v>258</v>
      </c>
      <c r="AI92" s="214" t="s">
        <v>258</v>
      </c>
      <c r="AJ92" s="190" t="str">
        <f t="shared" si="21"/>
        <v>Alta</v>
      </c>
    </row>
    <row r="93" spans="1:36" ht="120" x14ac:dyDescent="0.25">
      <c r="A93" s="214" t="s">
        <v>605</v>
      </c>
      <c r="B93" s="214" t="s">
        <v>511</v>
      </c>
      <c r="C93" s="214" t="s">
        <v>566</v>
      </c>
      <c r="D93" s="214" t="s">
        <v>595</v>
      </c>
      <c r="E93" s="340" t="s">
        <v>606</v>
      </c>
      <c r="F93" s="340" t="s">
        <v>607</v>
      </c>
      <c r="G93" s="340" t="s">
        <v>598</v>
      </c>
      <c r="H93" s="340" t="s">
        <v>138</v>
      </c>
      <c r="I93" s="340" t="s">
        <v>161</v>
      </c>
      <c r="J93" s="340" t="s">
        <v>140</v>
      </c>
      <c r="K93" s="340" t="s">
        <v>200</v>
      </c>
      <c r="L93" s="340" t="s">
        <v>142</v>
      </c>
      <c r="M93" s="340" t="s">
        <v>269</v>
      </c>
      <c r="N93" s="340" t="s">
        <v>599</v>
      </c>
      <c r="O93" s="340" t="s">
        <v>600</v>
      </c>
      <c r="P93" s="214" t="s">
        <v>201</v>
      </c>
      <c r="Q93" s="214" t="s">
        <v>233</v>
      </c>
      <c r="R93" s="214" t="s">
        <v>601</v>
      </c>
      <c r="S93" s="214" t="s">
        <v>148</v>
      </c>
      <c r="T93" s="214" t="s">
        <v>149</v>
      </c>
      <c r="U93" s="214" t="s">
        <v>135</v>
      </c>
      <c r="V93" s="214" t="s">
        <v>601</v>
      </c>
      <c r="W93" s="218">
        <v>43831</v>
      </c>
      <c r="X93" s="214" t="s">
        <v>602</v>
      </c>
      <c r="Y93" s="214" t="s">
        <v>608</v>
      </c>
      <c r="Z93" s="214" t="s">
        <v>609</v>
      </c>
      <c r="AA93" s="214" t="s">
        <v>184</v>
      </c>
      <c r="AB93" s="218">
        <v>46010</v>
      </c>
      <c r="AC93" s="214" t="s">
        <v>574</v>
      </c>
      <c r="AD93" s="214" t="s">
        <v>150</v>
      </c>
      <c r="AE93" s="214" t="s">
        <v>150</v>
      </c>
      <c r="AF93" s="214" t="s">
        <v>150</v>
      </c>
      <c r="AG93" s="214" t="s">
        <v>258</v>
      </c>
      <c r="AH93" s="214" t="s">
        <v>258</v>
      </c>
      <c r="AI93" s="214" t="s">
        <v>258</v>
      </c>
      <c r="AJ93" s="190" t="str">
        <f t="shared" si="21"/>
        <v>Alta</v>
      </c>
    </row>
    <row r="94" spans="1:36" ht="120" x14ac:dyDescent="0.25">
      <c r="A94" s="214" t="s">
        <v>610</v>
      </c>
      <c r="B94" s="214" t="s">
        <v>511</v>
      </c>
      <c r="C94" s="214" t="s">
        <v>566</v>
      </c>
      <c r="D94" s="214" t="s">
        <v>595</v>
      </c>
      <c r="E94" s="340" t="s">
        <v>611</v>
      </c>
      <c r="F94" s="340" t="s">
        <v>612</v>
      </c>
      <c r="G94" s="340" t="s">
        <v>598</v>
      </c>
      <c r="H94" s="340" t="s">
        <v>138</v>
      </c>
      <c r="I94" s="340" t="s">
        <v>161</v>
      </c>
      <c r="J94" s="340" t="s">
        <v>140</v>
      </c>
      <c r="K94" s="340" t="s">
        <v>200</v>
      </c>
      <c r="L94" s="340" t="s">
        <v>142</v>
      </c>
      <c r="M94" s="340" t="s">
        <v>269</v>
      </c>
      <c r="N94" s="340" t="s">
        <v>599</v>
      </c>
      <c r="O94" s="340" t="s">
        <v>600</v>
      </c>
      <c r="P94" s="214" t="s">
        <v>201</v>
      </c>
      <c r="Q94" s="214" t="s">
        <v>233</v>
      </c>
      <c r="R94" s="214" t="s">
        <v>601</v>
      </c>
      <c r="S94" s="214" t="s">
        <v>148</v>
      </c>
      <c r="T94" s="214" t="s">
        <v>149</v>
      </c>
      <c r="U94" s="214" t="s">
        <v>135</v>
      </c>
      <c r="V94" s="214" t="s">
        <v>601</v>
      </c>
      <c r="W94" s="218">
        <v>43831</v>
      </c>
      <c r="X94" s="214" t="s">
        <v>602</v>
      </c>
      <c r="Y94" s="214" t="s">
        <v>613</v>
      </c>
      <c r="Z94" s="214" t="s">
        <v>614</v>
      </c>
      <c r="AA94" s="214" t="s">
        <v>184</v>
      </c>
      <c r="AB94" s="218">
        <v>46010</v>
      </c>
      <c r="AC94" s="214" t="s">
        <v>574</v>
      </c>
      <c r="AD94" s="214" t="s">
        <v>150</v>
      </c>
      <c r="AE94" s="214" t="s">
        <v>150</v>
      </c>
      <c r="AF94" s="214" t="s">
        <v>150</v>
      </c>
      <c r="AG94" s="214" t="s">
        <v>258</v>
      </c>
      <c r="AH94" s="214" t="s">
        <v>258</v>
      </c>
      <c r="AI94" s="214" t="s">
        <v>258</v>
      </c>
      <c r="AJ94" s="190" t="str">
        <f t="shared" si="21"/>
        <v>Alta</v>
      </c>
    </row>
    <row r="95" spans="1:36" ht="120" x14ac:dyDescent="0.25">
      <c r="A95" s="214" t="s">
        <v>615</v>
      </c>
      <c r="B95" s="214" t="s">
        <v>511</v>
      </c>
      <c r="C95" s="214" t="s">
        <v>566</v>
      </c>
      <c r="D95" s="214" t="s">
        <v>595</v>
      </c>
      <c r="E95" s="340" t="s">
        <v>616</v>
      </c>
      <c r="F95" s="340" t="s">
        <v>617</v>
      </c>
      <c r="G95" s="340" t="s">
        <v>618</v>
      </c>
      <c r="H95" s="340" t="s">
        <v>138</v>
      </c>
      <c r="I95" s="340" t="s">
        <v>161</v>
      </c>
      <c r="J95" s="340" t="s">
        <v>140</v>
      </c>
      <c r="K95" s="340" t="s">
        <v>141</v>
      </c>
      <c r="L95" s="340" t="s">
        <v>142</v>
      </c>
      <c r="M95" s="340" t="s">
        <v>269</v>
      </c>
      <c r="N95" s="340" t="s">
        <v>599</v>
      </c>
      <c r="O95" s="340" t="s">
        <v>600</v>
      </c>
      <c r="P95" s="214" t="s">
        <v>201</v>
      </c>
      <c r="Q95" s="214" t="s">
        <v>233</v>
      </c>
      <c r="R95" s="214" t="s">
        <v>601</v>
      </c>
      <c r="S95" s="214" t="s">
        <v>148</v>
      </c>
      <c r="T95" s="214" t="s">
        <v>149</v>
      </c>
      <c r="U95" s="214" t="s">
        <v>135</v>
      </c>
      <c r="V95" s="214" t="s">
        <v>601</v>
      </c>
      <c r="W95" s="218">
        <v>43466</v>
      </c>
      <c r="X95" s="214" t="s">
        <v>602</v>
      </c>
      <c r="Y95" s="214" t="s">
        <v>619</v>
      </c>
      <c r="Z95" s="214" t="s">
        <v>183</v>
      </c>
      <c r="AA95" s="214" t="s">
        <v>184</v>
      </c>
      <c r="AB95" s="218">
        <v>46010</v>
      </c>
      <c r="AC95" s="214" t="s">
        <v>574</v>
      </c>
      <c r="AD95" s="214" t="s">
        <v>150</v>
      </c>
      <c r="AE95" s="214" t="s">
        <v>150</v>
      </c>
      <c r="AF95" s="214" t="s">
        <v>150</v>
      </c>
      <c r="AG95" s="214" t="s">
        <v>258</v>
      </c>
      <c r="AH95" s="214" t="s">
        <v>258</v>
      </c>
      <c r="AI95" s="214" t="s">
        <v>258</v>
      </c>
      <c r="AJ95" s="190" t="str">
        <f t="shared" si="21"/>
        <v>Alta</v>
      </c>
    </row>
    <row r="96" spans="1:36" ht="120" x14ac:dyDescent="0.25">
      <c r="A96" s="214" t="s">
        <v>620</v>
      </c>
      <c r="B96" s="214" t="s">
        <v>511</v>
      </c>
      <c r="C96" s="214" t="s">
        <v>566</v>
      </c>
      <c r="D96" s="214" t="s">
        <v>595</v>
      </c>
      <c r="E96" s="340" t="s">
        <v>621</v>
      </c>
      <c r="F96" s="340" t="s">
        <v>622</v>
      </c>
      <c r="G96" s="340" t="s">
        <v>623</v>
      </c>
      <c r="H96" s="340" t="s">
        <v>138</v>
      </c>
      <c r="I96" s="340" t="s">
        <v>161</v>
      </c>
      <c r="J96" s="340" t="s">
        <v>242</v>
      </c>
      <c r="K96" s="340" t="s">
        <v>141</v>
      </c>
      <c r="L96" s="340" t="s">
        <v>142</v>
      </c>
      <c r="M96" s="340" t="s">
        <v>269</v>
      </c>
      <c r="N96" s="340" t="s">
        <v>599</v>
      </c>
      <c r="O96" s="340" t="s">
        <v>600</v>
      </c>
      <c r="P96" s="214" t="s">
        <v>201</v>
      </c>
      <c r="Q96" s="214" t="s">
        <v>233</v>
      </c>
      <c r="R96" s="214" t="s">
        <v>601</v>
      </c>
      <c r="S96" s="214" t="s">
        <v>148</v>
      </c>
      <c r="T96" s="214" t="s">
        <v>149</v>
      </c>
      <c r="U96" s="214" t="s">
        <v>135</v>
      </c>
      <c r="V96" s="214" t="s">
        <v>601</v>
      </c>
      <c r="W96" s="218">
        <v>43466</v>
      </c>
      <c r="X96" s="214" t="s">
        <v>602</v>
      </c>
      <c r="Y96" s="214" t="s">
        <v>619</v>
      </c>
      <c r="Z96" s="214" t="s">
        <v>183</v>
      </c>
      <c r="AA96" s="214" t="s">
        <v>184</v>
      </c>
      <c r="AB96" s="218">
        <v>46010</v>
      </c>
      <c r="AC96" s="214" t="s">
        <v>574</v>
      </c>
      <c r="AD96" s="214" t="s">
        <v>150</v>
      </c>
      <c r="AE96" s="214" t="s">
        <v>150</v>
      </c>
      <c r="AF96" s="214" t="s">
        <v>150</v>
      </c>
      <c r="AG96" s="214" t="s">
        <v>258</v>
      </c>
      <c r="AH96" s="214" t="s">
        <v>258</v>
      </c>
      <c r="AI96" s="214" t="s">
        <v>258</v>
      </c>
      <c r="AJ96" s="190" t="str">
        <f t="shared" si="21"/>
        <v>Alta</v>
      </c>
    </row>
    <row r="97" spans="1:36" ht="120" x14ac:dyDescent="0.25">
      <c r="A97" s="214" t="s">
        <v>624</v>
      </c>
      <c r="B97" s="214" t="s">
        <v>511</v>
      </c>
      <c r="C97" s="214" t="s">
        <v>566</v>
      </c>
      <c r="D97" s="214" t="s">
        <v>595</v>
      </c>
      <c r="E97" s="340" t="s">
        <v>625</v>
      </c>
      <c r="F97" s="340" t="s">
        <v>626</v>
      </c>
      <c r="G97" s="340" t="s">
        <v>618</v>
      </c>
      <c r="H97" s="340" t="s">
        <v>138</v>
      </c>
      <c r="I97" s="340" t="s">
        <v>161</v>
      </c>
      <c r="J97" s="340" t="s">
        <v>242</v>
      </c>
      <c r="K97" s="340" t="s">
        <v>141</v>
      </c>
      <c r="L97" s="340" t="s">
        <v>142</v>
      </c>
      <c r="M97" s="340" t="s">
        <v>269</v>
      </c>
      <c r="N97" s="340" t="s">
        <v>599</v>
      </c>
      <c r="O97" s="340" t="s">
        <v>600</v>
      </c>
      <c r="P97" s="214" t="s">
        <v>201</v>
      </c>
      <c r="Q97" s="214" t="s">
        <v>233</v>
      </c>
      <c r="R97" s="214" t="s">
        <v>601</v>
      </c>
      <c r="S97" s="214" t="s">
        <v>148</v>
      </c>
      <c r="T97" s="214" t="s">
        <v>149</v>
      </c>
      <c r="U97" s="214" t="s">
        <v>135</v>
      </c>
      <c r="V97" s="214" t="s">
        <v>601</v>
      </c>
      <c r="W97" s="218">
        <v>42736</v>
      </c>
      <c r="X97" s="214" t="s">
        <v>602</v>
      </c>
      <c r="Y97" s="214" t="s">
        <v>619</v>
      </c>
      <c r="Z97" s="214" t="s">
        <v>183</v>
      </c>
      <c r="AA97" s="214" t="s">
        <v>184</v>
      </c>
      <c r="AB97" s="218">
        <v>46010</v>
      </c>
      <c r="AC97" s="214" t="s">
        <v>574</v>
      </c>
      <c r="AD97" s="214" t="s">
        <v>150</v>
      </c>
      <c r="AE97" s="214" t="s">
        <v>150</v>
      </c>
      <c r="AF97" s="214" t="s">
        <v>150</v>
      </c>
      <c r="AG97" s="214" t="s">
        <v>258</v>
      </c>
      <c r="AH97" s="214" t="s">
        <v>258</v>
      </c>
      <c r="AI97" s="214" t="s">
        <v>258</v>
      </c>
      <c r="AJ97" s="190" t="str">
        <f t="shared" si="21"/>
        <v>Alta</v>
      </c>
    </row>
    <row r="98" spans="1:36" ht="120" x14ac:dyDescent="0.25">
      <c r="A98" s="214" t="s">
        <v>627</v>
      </c>
      <c r="B98" s="214" t="s">
        <v>511</v>
      </c>
      <c r="C98" s="214" t="s">
        <v>566</v>
      </c>
      <c r="D98" s="214" t="s">
        <v>595</v>
      </c>
      <c r="E98" s="340" t="s">
        <v>628</v>
      </c>
      <c r="F98" s="340" t="s">
        <v>629</v>
      </c>
      <c r="G98" s="340" t="s">
        <v>618</v>
      </c>
      <c r="H98" s="340" t="s">
        <v>138</v>
      </c>
      <c r="I98" s="340" t="s">
        <v>161</v>
      </c>
      <c r="J98" s="340" t="s">
        <v>242</v>
      </c>
      <c r="K98" s="340" t="s">
        <v>141</v>
      </c>
      <c r="L98" s="340" t="s">
        <v>142</v>
      </c>
      <c r="M98" s="340" t="s">
        <v>269</v>
      </c>
      <c r="N98" s="340" t="s">
        <v>599</v>
      </c>
      <c r="O98" s="340" t="s">
        <v>600</v>
      </c>
      <c r="P98" s="214" t="s">
        <v>201</v>
      </c>
      <c r="Q98" s="214" t="s">
        <v>233</v>
      </c>
      <c r="R98" s="214" t="s">
        <v>601</v>
      </c>
      <c r="S98" s="214" t="s">
        <v>148</v>
      </c>
      <c r="T98" s="214" t="s">
        <v>149</v>
      </c>
      <c r="U98" s="214" t="s">
        <v>135</v>
      </c>
      <c r="V98" s="214" t="s">
        <v>601</v>
      </c>
      <c r="W98" s="218">
        <v>42736</v>
      </c>
      <c r="X98" s="214" t="s">
        <v>602</v>
      </c>
      <c r="Y98" s="214" t="s">
        <v>619</v>
      </c>
      <c r="Z98" s="214" t="s">
        <v>183</v>
      </c>
      <c r="AA98" s="214" t="s">
        <v>184</v>
      </c>
      <c r="AB98" s="218">
        <v>46010</v>
      </c>
      <c r="AC98" s="214" t="s">
        <v>574</v>
      </c>
      <c r="AD98" s="214" t="s">
        <v>150</v>
      </c>
      <c r="AE98" s="214" t="s">
        <v>150</v>
      </c>
      <c r="AF98" s="214" t="s">
        <v>150</v>
      </c>
      <c r="AG98" s="214" t="s">
        <v>258</v>
      </c>
      <c r="AH98" s="214" t="s">
        <v>258</v>
      </c>
      <c r="AI98" s="214" t="s">
        <v>258</v>
      </c>
      <c r="AJ98" s="190" t="str">
        <f t="shared" si="21"/>
        <v>Alta</v>
      </c>
    </row>
    <row r="99" spans="1:36" ht="120" x14ac:dyDescent="0.25">
      <c r="A99" s="214" t="s">
        <v>630</v>
      </c>
      <c r="B99" s="214" t="s">
        <v>511</v>
      </c>
      <c r="C99" s="214" t="s">
        <v>566</v>
      </c>
      <c r="D99" s="214" t="s">
        <v>135</v>
      </c>
      <c r="E99" s="340" t="s">
        <v>631</v>
      </c>
      <c r="F99" s="340" t="s">
        <v>632</v>
      </c>
      <c r="G99" s="340" t="s">
        <v>633</v>
      </c>
      <c r="H99" s="340" t="s">
        <v>138</v>
      </c>
      <c r="I99" s="340" t="s">
        <v>161</v>
      </c>
      <c r="J99" s="340" t="s">
        <v>242</v>
      </c>
      <c r="K99" s="340" t="s">
        <v>141</v>
      </c>
      <c r="L99" s="340" t="s">
        <v>142</v>
      </c>
      <c r="M99" s="340" t="s">
        <v>269</v>
      </c>
      <c r="N99" s="340" t="s">
        <v>599</v>
      </c>
      <c r="O99" s="340" t="s">
        <v>600</v>
      </c>
      <c r="P99" s="214" t="s">
        <v>201</v>
      </c>
      <c r="Q99" s="214" t="s">
        <v>233</v>
      </c>
      <c r="R99" s="214" t="s">
        <v>601</v>
      </c>
      <c r="S99" s="214" t="s">
        <v>148</v>
      </c>
      <c r="T99" s="214" t="s">
        <v>149</v>
      </c>
      <c r="U99" s="214" t="s">
        <v>135</v>
      </c>
      <c r="V99" s="214" t="s">
        <v>601</v>
      </c>
      <c r="W99" s="218">
        <v>43831</v>
      </c>
      <c r="X99" s="214" t="s">
        <v>602</v>
      </c>
      <c r="Y99" s="214" t="s">
        <v>619</v>
      </c>
      <c r="Z99" s="214" t="s">
        <v>183</v>
      </c>
      <c r="AA99" s="214" t="s">
        <v>184</v>
      </c>
      <c r="AB99" s="218">
        <v>46010</v>
      </c>
      <c r="AC99" s="214" t="s">
        <v>574</v>
      </c>
      <c r="AD99" s="214" t="s">
        <v>150</v>
      </c>
      <c r="AE99" s="214" t="s">
        <v>150</v>
      </c>
      <c r="AF99" s="214" t="s">
        <v>150</v>
      </c>
      <c r="AG99" s="214" t="s">
        <v>258</v>
      </c>
      <c r="AH99" s="214" t="s">
        <v>258</v>
      </c>
      <c r="AI99" s="214" t="s">
        <v>258</v>
      </c>
      <c r="AJ99" s="190" t="str">
        <f t="shared" si="21"/>
        <v>Alta</v>
      </c>
    </row>
    <row r="100" spans="1:36" ht="120" x14ac:dyDescent="0.25">
      <c r="A100" s="214" t="s">
        <v>634</v>
      </c>
      <c r="B100" s="214" t="s">
        <v>511</v>
      </c>
      <c r="C100" s="214" t="s">
        <v>566</v>
      </c>
      <c r="D100" s="214" t="s">
        <v>135</v>
      </c>
      <c r="E100" s="340" t="s">
        <v>635</v>
      </c>
      <c r="F100" s="340" t="s">
        <v>636</v>
      </c>
      <c r="G100" s="340" t="s">
        <v>637</v>
      </c>
      <c r="H100" s="340" t="s">
        <v>138</v>
      </c>
      <c r="I100" s="340" t="s">
        <v>161</v>
      </c>
      <c r="J100" s="340" t="s">
        <v>140</v>
      </c>
      <c r="K100" s="340" t="s">
        <v>141</v>
      </c>
      <c r="L100" s="340" t="s">
        <v>142</v>
      </c>
      <c r="M100" s="340" t="s">
        <v>269</v>
      </c>
      <c r="N100" s="340" t="s">
        <v>599</v>
      </c>
      <c r="O100" s="340" t="s">
        <v>600</v>
      </c>
      <c r="P100" s="214" t="s">
        <v>201</v>
      </c>
      <c r="Q100" s="214" t="s">
        <v>233</v>
      </c>
      <c r="R100" s="214" t="s">
        <v>601</v>
      </c>
      <c r="S100" s="214" t="s">
        <v>148</v>
      </c>
      <c r="T100" s="214" t="s">
        <v>149</v>
      </c>
      <c r="U100" s="214" t="s">
        <v>135</v>
      </c>
      <c r="V100" s="214" t="s">
        <v>601</v>
      </c>
      <c r="W100" s="218">
        <v>43831</v>
      </c>
      <c r="X100" s="214" t="s">
        <v>602</v>
      </c>
      <c r="Y100" s="214" t="s">
        <v>619</v>
      </c>
      <c r="Z100" s="214" t="s">
        <v>183</v>
      </c>
      <c r="AA100" s="214" t="s">
        <v>184</v>
      </c>
      <c r="AB100" s="218">
        <v>46010</v>
      </c>
      <c r="AC100" s="214" t="s">
        <v>574</v>
      </c>
      <c r="AD100" s="214" t="s">
        <v>150</v>
      </c>
      <c r="AE100" s="214" t="s">
        <v>150</v>
      </c>
      <c r="AF100" s="214" t="s">
        <v>150</v>
      </c>
      <c r="AG100" s="214" t="s">
        <v>258</v>
      </c>
      <c r="AH100" s="214" t="s">
        <v>258</v>
      </c>
      <c r="AI100" s="214" t="s">
        <v>258</v>
      </c>
      <c r="AJ100" s="190" t="str">
        <f t="shared" si="21"/>
        <v>Alta</v>
      </c>
    </row>
    <row r="101" spans="1:36" ht="255" x14ac:dyDescent="0.25">
      <c r="A101" s="214" t="s">
        <v>638</v>
      </c>
      <c r="B101" s="214" t="s">
        <v>511</v>
      </c>
      <c r="C101" s="214" t="s">
        <v>566</v>
      </c>
      <c r="D101" s="214" t="s">
        <v>639</v>
      </c>
      <c r="E101" s="340" t="s">
        <v>640</v>
      </c>
      <c r="F101" s="340" t="s">
        <v>641</v>
      </c>
      <c r="G101" s="340" t="s">
        <v>642</v>
      </c>
      <c r="H101" s="340" t="s">
        <v>138</v>
      </c>
      <c r="I101" s="340" t="s">
        <v>161</v>
      </c>
      <c r="J101" s="340" t="s">
        <v>140</v>
      </c>
      <c r="K101" s="340" t="s">
        <v>191</v>
      </c>
      <c r="L101" s="340" t="s">
        <v>142</v>
      </c>
      <c r="M101" s="340" t="s">
        <v>269</v>
      </c>
      <c r="N101" s="340" t="s">
        <v>599</v>
      </c>
      <c r="O101" s="340" t="s">
        <v>600</v>
      </c>
      <c r="P101" s="214" t="s">
        <v>150</v>
      </c>
      <c r="Q101" s="214" t="s">
        <v>146</v>
      </c>
      <c r="R101" s="214" t="s">
        <v>601</v>
      </c>
      <c r="S101" s="214" t="s">
        <v>148</v>
      </c>
      <c r="T101" s="214" t="s">
        <v>149</v>
      </c>
      <c r="U101" s="214" t="s">
        <v>135</v>
      </c>
      <c r="V101" s="214" t="s">
        <v>601</v>
      </c>
      <c r="W101" s="218" t="str">
        <f t="shared" ref="W101:W106" si="22">IF(Q101="IPública","N/A","")</f>
        <v>N/A</v>
      </c>
      <c r="X101" s="214" t="s">
        <v>135</v>
      </c>
      <c r="Y101" s="214" t="str">
        <f t="shared" ref="Y101:Y106" si="23">IF(Q101="IPública","N/A","")</f>
        <v>N/A</v>
      </c>
      <c r="Z101" s="214" t="str">
        <f t="shared" ref="Z101:Z106" si="24">IF(Q101="IPública","N/A","")</f>
        <v>N/A</v>
      </c>
      <c r="AA101" s="214" t="s">
        <v>135</v>
      </c>
      <c r="AB101" s="218" t="str">
        <f t="shared" ref="AB101:AB106" si="25">IF(Q101="IPública","N/A","")</f>
        <v>N/A</v>
      </c>
      <c r="AC101" s="214" t="str">
        <f t="shared" ref="AC101:AC106" si="26">IF(Q101="IPública","N/A","")</f>
        <v>N/A</v>
      </c>
      <c r="AD101" s="214" t="s">
        <v>150</v>
      </c>
      <c r="AE101" s="214" t="s">
        <v>150</v>
      </c>
      <c r="AF101" s="214" t="s">
        <v>150</v>
      </c>
      <c r="AG101" s="214" t="s">
        <v>169</v>
      </c>
      <c r="AH101" s="214" t="s">
        <v>258</v>
      </c>
      <c r="AI101" s="214" t="s">
        <v>151</v>
      </c>
      <c r="AJ101" s="190" t="str">
        <f t="shared" si="21"/>
        <v>Media</v>
      </c>
    </row>
    <row r="102" spans="1:36" ht="90" x14ac:dyDescent="0.25">
      <c r="A102" s="214" t="s">
        <v>643</v>
      </c>
      <c r="B102" s="214" t="s">
        <v>511</v>
      </c>
      <c r="C102" s="214" t="s">
        <v>566</v>
      </c>
      <c r="D102" s="214" t="s">
        <v>644</v>
      </c>
      <c r="E102" s="340" t="s">
        <v>645</v>
      </c>
      <c r="F102" s="340" t="s">
        <v>646</v>
      </c>
      <c r="G102" s="340" t="s">
        <v>647</v>
      </c>
      <c r="H102" s="340" t="s">
        <v>138</v>
      </c>
      <c r="I102" s="340" t="s">
        <v>161</v>
      </c>
      <c r="J102" s="340" t="s">
        <v>140</v>
      </c>
      <c r="K102" s="340" t="s">
        <v>191</v>
      </c>
      <c r="L102" s="340" t="s">
        <v>142</v>
      </c>
      <c r="M102" s="340" t="s">
        <v>269</v>
      </c>
      <c r="N102" s="340" t="s">
        <v>599</v>
      </c>
      <c r="O102" s="340" t="s">
        <v>600</v>
      </c>
      <c r="P102" s="214" t="s">
        <v>150</v>
      </c>
      <c r="Q102" s="214" t="s">
        <v>146</v>
      </c>
      <c r="R102" s="214" t="s">
        <v>601</v>
      </c>
      <c r="S102" s="214" t="s">
        <v>148</v>
      </c>
      <c r="T102" s="214" t="s">
        <v>149</v>
      </c>
      <c r="U102" s="214" t="s">
        <v>135</v>
      </c>
      <c r="V102" s="214" t="s">
        <v>601</v>
      </c>
      <c r="W102" s="218" t="str">
        <f t="shared" si="22"/>
        <v>N/A</v>
      </c>
      <c r="X102" s="214" t="s">
        <v>135</v>
      </c>
      <c r="Y102" s="214" t="str">
        <f t="shared" si="23"/>
        <v>N/A</v>
      </c>
      <c r="Z102" s="214" t="str">
        <f t="shared" si="24"/>
        <v>N/A</v>
      </c>
      <c r="AA102" s="214" t="s">
        <v>135</v>
      </c>
      <c r="AB102" s="218" t="str">
        <f t="shared" si="25"/>
        <v>N/A</v>
      </c>
      <c r="AC102" s="214" t="str">
        <f t="shared" si="26"/>
        <v>N/A</v>
      </c>
      <c r="AD102" s="214" t="s">
        <v>150</v>
      </c>
      <c r="AE102" s="214" t="s">
        <v>150</v>
      </c>
      <c r="AF102" s="214" t="s">
        <v>150</v>
      </c>
      <c r="AG102" s="214" t="s">
        <v>169</v>
      </c>
      <c r="AH102" s="214" t="s">
        <v>258</v>
      </c>
      <c r="AI102" s="214" t="s">
        <v>151</v>
      </c>
      <c r="AJ102" s="190" t="str">
        <f t="shared" si="21"/>
        <v>Media</v>
      </c>
    </row>
    <row r="103" spans="1:36" ht="225" x14ac:dyDescent="0.25">
      <c r="A103" s="214" t="s">
        <v>648</v>
      </c>
      <c r="B103" s="214" t="s">
        <v>511</v>
      </c>
      <c r="C103" s="214" t="s">
        <v>566</v>
      </c>
      <c r="D103" s="214" t="s">
        <v>649</v>
      </c>
      <c r="E103" s="340" t="s">
        <v>650</v>
      </c>
      <c r="F103" s="340" t="s">
        <v>651</v>
      </c>
      <c r="G103" s="340" t="s">
        <v>652</v>
      </c>
      <c r="H103" s="340" t="s">
        <v>138</v>
      </c>
      <c r="I103" s="340" t="s">
        <v>161</v>
      </c>
      <c r="J103" s="340" t="s">
        <v>140</v>
      </c>
      <c r="K103" s="340" t="s">
        <v>191</v>
      </c>
      <c r="L103" s="340" t="s">
        <v>142</v>
      </c>
      <c r="M103" s="340" t="s">
        <v>269</v>
      </c>
      <c r="N103" s="340" t="s">
        <v>599</v>
      </c>
      <c r="O103" s="340" t="s">
        <v>600</v>
      </c>
      <c r="P103" s="214" t="s">
        <v>150</v>
      </c>
      <c r="Q103" s="214" t="s">
        <v>146</v>
      </c>
      <c r="R103" s="214" t="s">
        <v>601</v>
      </c>
      <c r="S103" s="214" t="s">
        <v>148</v>
      </c>
      <c r="T103" s="214" t="s">
        <v>149</v>
      </c>
      <c r="U103" s="214" t="s">
        <v>135</v>
      </c>
      <c r="V103" s="214" t="s">
        <v>601</v>
      </c>
      <c r="W103" s="218" t="str">
        <f t="shared" si="22"/>
        <v>N/A</v>
      </c>
      <c r="X103" s="214" t="s">
        <v>135</v>
      </c>
      <c r="Y103" s="214" t="str">
        <f t="shared" si="23"/>
        <v>N/A</v>
      </c>
      <c r="Z103" s="214" t="str">
        <f t="shared" si="24"/>
        <v>N/A</v>
      </c>
      <c r="AA103" s="214" t="s">
        <v>135</v>
      </c>
      <c r="AB103" s="218" t="str">
        <f t="shared" si="25"/>
        <v>N/A</v>
      </c>
      <c r="AC103" s="214" t="str">
        <f t="shared" si="26"/>
        <v>N/A</v>
      </c>
      <c r="AD103" s="214" t="s">
        <v>150</v>
      </c>
      <c r="AE103" s="214" t="s">
        <v>150</v>
      </c>
      <c r="AF103" s="214" t="s">
        <v>150</v>
      </c>
      <c r="AG103" s="214" t="s">
        <v>169</v>
      </c>
      <c r="AH103" s="214" t="s">
        <v>258</v>
      </c>
      <c r="AI103" s="214" t="s">
        <v>151</v>
      </c>
      <c r="AJ103" s="190" t="str">
        <f t="shared" si="21"/>
        <v>Media</v>
      </c>
    </row>
    <row r="104" spans="1:36" ht="60" x14ac:dyDescent="0.25">
      <c r="A104" s="214" t="s">
        <v>653</v>
      </c>
      <c r="B104" s="214" t="s">
        <v>511</v>
      </c>
      <c r="C104" s="214" t="s">
        <v>566</v>
      </c>
      <c r="D104" s="214" t="s">
        <v>654</v>
      </c>
      <c r="E104" s="340" t="s">
        <v>655</v>
      </c>
      <c r="F104" s="340" t="s">
        <v>656</v>
      </c>
      <c r="G104" s="340" t="s">
        <v>657</v>
      </c>
      <c r="H104" s="340" t="s">
        <v>138</v>
      </c>
      <c r="I104" s="340" t="s">
        <v>161</v>
      </c>
      <c r="J104" s="340" t="s">
        <v>140</v>
      </c>
      <c r="K104" s="340" t="s">
        <v>191</v>
      </c>
      <c r="L104" s="340" t="s">
        <v>142</v>
      </c>
      <c r="M104" s="340" t="s">
        <v>269</v>
      </c>
      <c r="N104" s="340" t="s">
        <v>599</v>
      </c>
      <c r="O104" s="340" t="s">
        <v>600</v>
      </c>
      <c r="P104" s="214" t="s">
        <v>150</v>
      </c>
      <c r="Q104" s="214" t="s">
        <v>146</v>
      </c>
      <c r="R104" s="214" t="s">
        <v>601</v>
      </c>
      <c r="S104" s="214" t="s">
        <v>148</v>
      </c>
      <c r="T104" s="214" t="s">
        <v>149</v>
      </c>
      <c r="U104" s="214" t="s">
        <v>135</v>
      </c>
      <c r="V104" s="214" t="s">
        <v>601</v>
      </c>
      <c r="W104" s="218" t="str">
        <f t="shared" si="22"/>
        <v>N/A</v>
      </c>
      <c r="X104" s="214" t="s">
        <v>135</v>
      </c>
      <c r="Y104" s="214" t="str">
        <f t="shared" si="23"/>
        <v>N/A</v>
      </c>
      <c r="Z104" s="214" t="str">
        <f t="shared" si="24"/>
        <v>N/A</v>
      </c>
      <c r="AA104" s="214" t="s">
        <v>135</v>
      </c>
      <c r="AB104" s="218" t="str">
        <f t="shared" si="25"/>
        <v>N/A</v>
      </c>
      <c r="AC104" s="214" t="str">
        <f t="shared" si="26"/>
        <v>N/A</v>
      </c>
      <c r="AD104" s="214" t="s">
        <v>150</v>
      </c>
      <c r="AE104" s="214" t="s">
        <v>150</v>
      </c>
      <c r="AF104" s="214" t="s">
        <v>150</v>
      </c>
      <c r="AG104" s="214" t="s">
        <v>169</v>
      </c>
      <c r="AH104" s="214" t="s">
        <v>258</v>
      </c>
      <c r="AI104" s="214" t="s">
        <v>151</v>
      </c>
      <c r="AJ104" s="190" t="str">
        <f t="shared" si="21"/>
        <v>Media</v>
      </c>
    </row>
    <row r="105" spans="1:36" ht="105" x14ac:dyDescent="0.25">
      <c r="A105" s="214" t="s">
        <v>658</v>
      </c>
      <c r="B105" s="214" t="s">
        <v>511</v>
      </c>
      <c r="C105" s="214" t="s">
        <v>566</v>
      </c>
      <c r="D105" s="214" t="s">
        <v>659</v>
      </c>
      <c r="E105" s="340" t="s">
        <v>660</v>
      </c>
      <c r="F105" s="340" t="s">
        <v>661</v>
      </c>
      <c r="G105" s="340" t="s">
        <v>662</v>
      </c>
      <c r="H105" s="340" t="s">
        <v>138</v>
      </c>
      <c r="I105" s="340" t="s">
        <v>161</v>
      </c>
      <c r="J105" s="340" t="s">
        <v>140</v>
      </c>
      <c r="K105" s="340" t="s">
        <v>191</v>
      </c>
      <c r="L105" s="340" t="s">
        <v>142</v>
      </c>
      <c r="M105" s="340" t="s">
        <v>269</v>
      </c>
      <c r="N105" s="340" t="s">
        <v>599</v>
      </c>
      <c r="O105" s="340" t="s">
        <v>600</v>
      </c>
      <c r="P105" s="214" t="s">
        <v>150</v>
      </c>
      <c r="Q105" s="214" t="s">
        <v>146</v>
      </c>
      <c r="R105" s="214" t="s">
        <v>601</v>
      </c>
      <c r="S105" s="214" t="s">
        <v>148</v>
      </c>
      <c r="T105" s="214" t="s">
        <v>149</v>
      </c>
      <c r="U105" s="214" t="s">
        <v>135</v>
      </c>
      <c r="V105" s="214" t="s">
        <v>601</v>
      </c>
      <c r="W105" s="218" t="str">
        <f t="shared" si="22"/>
        <v>N/A</v>
      </c>
      <c r="X105" s="214" t="s">
        <v>135</v>
      </c>
      <c r="Y105" s="214" t="str">
        <f t="shared" si="23"/>
        <v>N/A</v>
      </c>
      <c r="Z105" s="214" t="str">
        <f t="shared" si="24"/>
        <v>N/A</v>
      </c>
      <c r="AA105" s="214" t="s">
        <v>135</v>
      </c>
      <c r="AB105" s="218" t="str">
        <f t="shared" si="25"/>
        <v>N/A</v>
      </c>
      <c r="AC105" s="214" t="str">
        <f t="shared" si="26"/>
        <v>N/A</v>
      </c>
      <c r="AD105" s="214" t="s">
        <v>150</v>
      </c>
      <c r="AE105" s="214" t="s">
        <v>150</v>
      </c>
      <c r="AF105" s="214" t="s">
        <v>150</v>
      </c>
      <c r="AG105" s="214" t="s">
        <v>169</v>
      </c>
      <c r="AH105" s="214" t="s">
        <v>258</v>
      </c>
      <c r="AI105" s="214" t="s">
        <v>151</v>
      </c>
      <c r="AJ105" s="190" t="str">
        <f t="shared" si="21"/>
        <v>Media</v>
      </c>
    </row>
    <row r="106" spans="1:36" ht="120" x14ac:dyDescent="0.25">
      <c r="A106" s="214" t="s">
        <v>663</v>
      </c>
      <c r="B106" s="214" t="s">
        <v>511</v>
      </c>
      <c r="C106" s="214" t="s">
        <v>566</v>
      </c>
      <c r="D106" s="214" t="s">
        <v>664</v>
      </c>
      <c r="E106" s="340" t="s">
        <v>635</v>
      </c>
      <c r="F106" s="340" t="s">
        <v>665</v>
      </c>
      <c r="G106" s="340" t="s">
        <v>666</v>
      </c>
      <c r="H106" s="340" t="s">
        <v>138</v>
      </c>
      <c r="I106" s="340" t="s">
        <v>161</v>
      </c>
      <c r="J106" s="340" t="s">
        <v>140</v>
      </c>
      <c r="K106" s="340" t="s">
        <v>191</v>
      </c>
      <c r="L106" s="340" t="s">
        <v>142</v>
      </c>
      <c r="M106" s="340" t="s">
        <v>269</v>
      </c>
      <c r="N106" s="340" t="s">
        <v>599</v>
      </c>
      <c r="O106" s="340" t="s">
        <v>600</v>
      </c>
      <c r="P106" s="214" t="s">
        <v>150</v>
      </c>
      <c r="Q106" s="214" t="s">
        <v>146</v>
      </c>
      <c r="R106" s="214" t="s">
        <v>601</v>
      </c>
      <c r="S106" s="214" t="s">
        <v>148</v>
      </c>
      <c r="T106" s="214" t="s">
        <v>149</v>
      </c>
      <c r="U106" s="214" t="s">
        <v>135</v>
      </c>
      <c r="V106" s="214" t="s">
        <v>601</v>
      </c>
      <c r="W106" s="218" t="str">
        <f t="shared" si="22"/>
        <v>N/A</v>
      </c>
      <c r="X106" s="214" t="s">
        <v>135</v>
      </c>
      <c r="Y106" s="214" t="str">
        <f t="shared" si="23"/>
        <v>N/A</v>
      </c>
      <c r="Z106" s="214" t="str">
        <f t="shared" si="24"/>
        <v>N/A</v>
      </c>
      <c r="AA106" s="214" t="s">
        <v>135</v>
      </c>
      <c r="AB106" s="218" t="str">
        <f t="shared" si="25"/>
        <v>N/A</v>
      </c>
      <c r="AC106" s="214" t="str">
        <f t="shared" si="26"/>
        <v>N/A</v>
      </c>
      <c r="AD106" s="214" t="s">
        <v>150</v>
      </c>
      <c r="AE106" s="214" t="s">
        <v>150</v>
      </c>
      <c r="AF106" s="214" t="s">
        <v>150</v>
      </c>
      <c r="AG106" s="214" t="s">
        <v>169</v>
      </c>
      <c r="AH106" s="214" t="s">
        <v>258</v>
      </c>
      <c r="AI106" s="214" t="s">
        <v>151</v>
      </c>
      <c r="AJ106" s="190" t="str">
        <f t="shared" si="21"/>
        <v>Media</v>
      </c>
    </row>
    <row r="107" spans="1:36" ht="135" x14ac:dyDescent="0.25">
      <c r="A107" s="214" t="s">
        <v>667</v>
      </c>
      <c r="B107" s="214" t="s">
        <v>511</v>
      </c>
      <c r="C107" s="214" t="s">
        <v>566</v>
      </c>
      <c r="D107" s="214" t="s">
        <v>664</v>
      </c>
      <c r="E107" s="214" t="s">
        <v>135</v>
      </c>
      <c r="F107" s="340" t="s">
        <v>668</v>
      </c>
      <c r="G107" s="214" t="s">
        <v>669</v>
      </c>
      <c r="H107" s="214" t="s">
        <v>138</v>
      </c>
      <c r="I107" s="214" t="s">
        <v>161</v>
      </c>
      <c r="J107" s="214" t="s">
        <v>162</v>
      </c>
      <c r="K107" s="214" t="s">
        <v>191</v>
      </c>
      <c r="L107" s="214" t="s">
        <v>142</v>
      </c>
      <c r="M107" s="214" t="s">
        <v>175</v>
      </c>
      <c r="N107" s="214" t="s">
        <v>175</v>
      </c>
      <c r="O107" s="214" t="s">
        <v>175</v>
      </c>
      <c r="P107" s="214" t="s">
        <v>145</v>
      </c>
      <c r="Q107" s="214" t="s">
        <v>180</v>
      </c>
      <c r="R107" s="214" t="s">
        <v>670</v>
      </c>
      <c r="S107" s="214" t="s">
        <v>148</v>
      </c>
      <c r="T107" s="214" t="s">
        <v>149</v>
      </c>
      <c r="U107" s="214" t="s">
        <v>135</v>
      </c>
      <c r="V107" s="214" t="s">
        <v>670</v>
      </c>
      <c r="W107" s="218">
        <v>44008</v>
      </c>
      <c r="X107" s="214" t="s">
        <v>283</v>
      </c>
      <c r="Y107" s="214" t="s">
        <v>593</v>
      </c>
      <c r="Z107" s="214" t="s">
        <v>573</v>
      </c>
      <c r="AA107" s="214" t="s">
        <v>202</v>
      </c>
      <c r="AB107" s="218">
        <v>45859</v>
      </c>
      <c r="AC107" s="214" t="s">
        <v>185</v>
      </c>
      <c r="AD107" s="214" t="s">
        <v>150</v>
      </c>
      <c r="AE107" s="214" t="s">
        <v>150</v>
      </c>
      <c r="AF107" s="214" t="s">
        <v>150</v>
      </c>
      <c r="AG107" s="214" t="s">
        <v>258</v>
      </c>
      <c r="AH107" s="214" t="s">
        <v>258</v>
      </c>
      <c r="AI107" s="214" t="s">
        <v>258</v>
      </c>
      <c r="AJ107" s="190" t="str">
        <f t="shared" si="21"/>
        <v>Alta</v>
      </c>
    </row>
    <row r="108" spans="1:36" ht="105" x14ac:dyDescent="0.25">
      <c r="A108" s="214" t="s">
        <v>671</v>
      </c>
      <c r="B108" s="214" t="s">
        <v>511</v>
      </c>
      <c r="C108" s="214" t="s">
        <v>566</v>
      </c>
      <c r="D108" s="214" t="s">
        <v>664</v>
      </c>
      <c r="E108" s="214" t="s">
        <v>135</v>
      </c>
      <c r="F108" s="340" t="s">
        <v>672</v>
      </c>
      <c r="G108" s="214" t="s">
        <v>673</v>
      </c>
      <c r="H108" s="214" t="s">
        <v>138</v>
      </c>
      <c r="I108" s="214" t="s">
        <v>161</v>
      </c>
      <c r="J108" s="214" t="s">
        <v>674</v>
      </c>
      <c r="K108" s="214" t="s">
        <v>141</v>
      </c>
      <c r="L108" s="214" t="s">
        <v>219</v>
      </c>
      <c r="M108" s="214" t="s">
        <v>251</v>
      </c>
      <c r="N108" s="214" t="s">
        <v>675</v>
      </c>
      <c r="O108" s="214" t="s">
        <v>676</v>
      </c>
      <c r="P108" s="214" t="s">
        <v>201</v>
      </c>
      <c r="Q108" s="214" t="s">
        <v>233</v>
      </c>
      <c r="R108" s="214" t="s">
        <v>670</v>
      </c>
      <c r="S108" s="214" t="s">
        <v>148</v>
      </c>
      <c r="T108" s="214" t="s">
        <v>167</v>
      </c>
      <c r="U108" s="214" t="s">
        <v>135</v>
      </c>
      <c r="V108" s="214" t="s">
        <v>670</v>
      </c>
      <c r="W108" s="218">
        <v>43101</v>
      </c>
      <c r="X108" s="214" t="s">
        <v>254</v>
      </c>
      <c r="Y108" s="214" t="s">
        <v>677</v>
      </c>
      <c r="Z108" s="214" t="s">
        <v>256</v>
      </c>
      <c r="AA108" s="214" t="s">
        <v>202</v>
      </c>
      <c r="AB108" s="218">
        <v>45859</v>
      </c>
      <c r="AC108" s="214" t="s">
        <v>574</v>
      </c>
      <c r="AD108" s="214" t="s">
        <v>150</v>
      </c>
      <c r="AE108" s="214" t="s">
        <v>150</v>
      </c>
      <c r="AF108" s="214" t="s">
        <v>150</v>
      </c>
      <c r="AG108" s="214" t="s">
        <v>151</v>
      </c>
      <c r="AH108" s="214" t="s">
        <v>151</v>
      </c>
      <c r="AI108" s="214" t="s">
        <v>151</v>
      </c>
      <c r="AJ108" s="190" t="str">
        <f t="shared" si="21"/>
        <v>Media</v>
      </c>
    </row>
    <row r="109" spans="1:36" ht="90" x14ac:dyDescent="0.25">
      <c r="A109" s="214" t="s">
        <v>678</v>
      </c>
      <c r="B109" s="214" t="s">
        <v>511</v>
      </c>
      <c r="C109" s="214" t="s">
        <v>566</v>
      </c>
      <c r="D109" s="214" t="s">
        <v>664</v>
      </c>
      <c r="E109" s="214" t="s">
        <v>135</v>
      </c>
      <c r="F109" s="214" t="s">
        <v>679</v>
      </c>
      <c r="G109" s="214" t="s">
        <v>680</v>
      </c>
      <c r="H109" s="214" t="s">
        <v>138</v>
      </c>
      <c r="I109" s="214" t="s">
        <v>161</v>
      </c>
      <c r="J109" s="214" t="s">
        <v>366</v>
      </c>
      <c r="K109" s="214" t="s">
        <v>141</v>
      </c>
      <c r="L109" s="214" t="s">
        <v>219</v>
      </c>
      <c r="M109" s="214" t="s">
        <v>251</v>
      </c>
      <c r="N109" s="214" t="s">
        <v>681</v>
      </c>
      <c r="O109" s="214" t="s">
        <v>682</v>
      </c>
      <c r="P109" s="214" t="s">
        <v>145</v>
      </c>
      <c r="Q109" s="214" t="s">
        <v>146</v>
      </c>
      <c r="R109" s="214" t="s">
        <v>670</v>
      </c>
      <c r="S109" s="214" t="s">
        <v>166</v>
      </c>
      <c r="T109" s="214" t="s">
        <v>167</v>
      </c>
      <c r="U109" s="214" t="s">
        <v>683</v>
      </c>
      <c r="V109" s="214" t="s">
        <v>670</v>
      </c>
      <c r="W109" s="218" t="s">
        <v>135</v>
      </c>
      <c r="X109" s="214" t="s">
        <v>135</v>
      </c>
      <c r="Y109" s="214" t="s">
        <v>135</v>
      </c>
      <c r="Z109" s="214" t="s">
        <v>135</v>
      </c>
      <c r="AA109" s="214" t="s">
        <v>135</v>
      </c>
      <c r="AB109" s="218" t="s">
        <v>135</v>
      </c>
      <c r="AC109" s="214" t="s">
        <v>135</v>
      </c>
      <c r="AD109" s="214" t="s">
        <v>150</v>
      </c>
      <c r="AE109" s="214" t="s">
        <v>150</v>
      </c>
      <c r="AF109" s="214" t="s">
        <v>150</v>
      </c>
      <c r="AG109" s="214" t="s">
        <v>169</v>
      </c>
      <c r="AH109" s="214" t="s">
        <v>151</v>
      </c>
      <c r="AI109" s="214" t="s">
        <v>151</v>
      </c>
      <c r="AJ109" s="190" t="str">
        <f t="shared" si="21"/>
        <v>Media</v>
      </c>
    </row>
    <row r="110" spans="1:36" ht="75" x14ac:dyDescent="0.25">
      <c r="A110" s="214" t="s">
        <v>684</v>
      </c>
      <c r="B110" s="214" t="s">
        <v>511</v>
      </c>
      <c r="C110" s="214" t="s">
        <v>685</v>
      </c>
      <c r="D110" s="214" t="s">
        <v>686</v>
      </c>
      <c r="E110" s="214" t="s">
        <v>135</v>
      </c>
      <c r="F110" s="214" t="s">
        <v>687</v>
      </c>
      <c r="G110" s="214" t="s">
        <v>688</v>
      </c>
      <c r="H110" s="214" t="s">
        <v>138</v>
      </c>
      <c r="I110" s="214" t="s">
        <v>161</v>
      </c>
      <c r="J110" s="214" t="s">
        <v>162</v>
      </c>
      <c r="K110" s="214" t="s">
        <v>200</v>
      </c>
      <c r="L110" s="214" t="s">
        <v>142</v>
      </c>
      <c r="M110" s="214" t="s">
        <v>175</v>
      </c>
      <c r="N110" s="214" t="s">
        <v>175</v>
      </c>
      <c r="O110" s="214" t="s">
        <v>175</v>
      </c>
      <c r="P110" s="214" t="s">
        <v>145</v>
      </c>
      <c r="Q110" s="214" t="s">
        <v>180</v>
      </c>
      <c r="R110" s="214" t="s">
        <v>689</v>
      </c>
      <c r="S110" s="214" t="s">
        <v>148</v>
      </c>
      <c r="T110" s="214" t="s">
        <v>149</v>
      </c>
      <c r="U110" s="214" t="s">
        <v>135</v>
      </c>
      <c r="V110" s="214" t="s">
        <v>689</v>
      </c>
      <c r="W110" s="218">
        <v>43983</v>
      </c>
      <c r="X110" s="214" t="s">
        <v>181</v>
      </c>
      <c r="Y110" s="214" t="s">
        <v>690</v>
      </c>
      <c r="Z110" s="214" t="s">
        <v>183</v>
      </c>
      <c r="AA110" s="214" t="s">
        <v>184</v>
      </c>
      <c r="AB110" s="218">
        <v>45859</v>
      </c>
      <c r="AC110" s="214" t="s">
        <v>185</v>
      </c>
      <c r="AD110" s="214" t="s">
        <v>150</v>
      </c>
      <c r="AE110" s="214" t="s">
        <v>150</v>
      </c>
      <c r="AF110" s="214" t="s">
        <v>150</v>
      </c>
      <c r="AG110" s="214" t="s">
        <v>258</v>
      </c>
      <c r="AH110" s="214" t="s">
        <v>151</v>
      </c>
      <c r="AI110" s="214" t="s">
        <v>151</v>
      </c>
      <c r="AJ110" s="190" t="str">
        <f t="shared" si="21"/>
        <v>Media</v>
      </c>
    </row>
    <row r="111" spans="1:36" ht="75" x14ac:dyDescent="0.25">
      <c r="A111" s="214" t="s">
        <v>691</v>
      </c>
      <c r="B111" s="214" t="s">
        <v>511</v>
      </c>
      <c r="C111" s="214" t="s">
        <v>685</v>
      </c>
      <c r="D111" s="214" t="s">
        <v>686</v>
      </c>
      <c r="E111" s="214" t="s">
        <v>692</v>
      </c>
      <c r="F111" s="214" t="s">
        <v>693</v>
      </c>
      <c r="G111" s="214" t="s">
        <v>694</v>
      </c>
      <c r="H111" s="214" t="s">
        <v>138</v>
      </c>
      <c r="I111" s="214" t="s">
        <v>161</v>
      </c>
      <c r="J111" s="214" t="s">
        <v>140</v>
      </c>
      <c r="K111" s="214" t="s">
        <v>191</v>
      </c>
      <c r="L111" s="214" t="s">
        <v>142</v>
      </c>
      <c r="M111" s="214" t="s">
        <v>175</v>
      </c>
      <c r="N111" s="214" t="s">
        <v>175</v>
      </c>
      <c r="O111" s="214" t="s">
        <v>175</v>
      </c>
      <c r="P111" s="214" t="s">
        <v>145</v>
      </c>
      <c r="Q111" s="214" t="s">
        <v>180</v>
      </c>
      <c r="R111" s="214" t="s">
        <v>689</v>
      </c>
      <c r="S111" s="214" t="s">
        <v>148</v>
      </c>
      <c r="T111" s="214" t="s">
        <v>149</v>
      </c>
      <c r="U111" s="214" t="s">
        <v>135</v>
      </c>
      <c r="V111" s="214" t="s">
        <v>689</v>
      </c>
      <c r="W111" s="218">
        <v>44256</v>
      </c>
      <c r="X111" s="214" t="s">
        <v>181</v>
      </c>
      <c r="Y111" s="214" t="s">
        <v>690</v>
      </c>
      <c r="Z111" s="214" t="s">
        <v>183</v>
      </c>
      <c r="AA111" s="214" t="s">
        <v>184</v>
      </c>
      <c r="AB111" s="218">
        <v>45859</v>
      </c>
      <c r="AC111" s="214" t="s">
        <v>185</v>
      </c>
      <c r="AD111" s="214" t="s">
        <v>150</v>
      </c>
      <c r="AE111" s="214" t="s">
        <v>150</v>
      </c>
      <c r="AF111" s="214" t="s">
        <v>150</v>
      </c>
      <c r="AG111" s="214" t="s">
        <v>258</v>
      </c>
      <c r="AH111" s="214" t="s">
        <v>151</v>
      </c>
      <c r="AI111" s="214" t="s">
        <v>151</v>
      </c>
      <c r="AJ111" s="190" t="str">
        <f t="shared" si="21"/>
        <v>Media</v>
      </c>
    </row>
    <row r="112" spans="1:36" ht="120" x14ac:dyDescent="0.25">
      <c r="A112" s="214" t="s">
        <v>695</v>
      </c>
      <c r="B112" s="214" t="s">
        <v>511</v>
      </c>
      <c r="C112" s="214" t="s">
        <v>685</v>
      </c>
      <c r="D112" s="214" t="s">
        <v>686</v>
      </c>
      <c r="E112" s="214" t="s">
        <v>135</v>
      </c>
      <c r="F112" s="214" t="s">
        <v>696</v>
      </c>
      <c r="G112" s="214" t="s">
        <v>697</v>
      </c>
      <c r="H112" s="214" t="s">
        <v>138</v>
      </c>
      <c r="I112" s="214" t="s">
        <v>161</v>
      </c>
      <c r="J112" s="214" t="s">
        <v>140</v>
      </c>
      <c r="K112" s="214" t="s">
        <v>200</v>
      </c>
      <c r="L112" s="214" t="s">
        <v>142</v>
      </c>
      <c r="M112" s="214" t="s">
        <v>175</v>
      </c>
      <c r="N112" s="214" t="s">
        <v>175</v>
      </c>
      <c r="O112" s="214" t="s">
        <v>175</v>
      </c>
      <c r="P112" s="214" t="s">
        <v>145</v>
      </c>
      <c r="Q112" s="214" t="s">
        <v>180</v>
      </c>
      <c r="R112" s="214" t="s">
        <v>689</v>
      </c>
      <c r="S112" s="214" t="s">
        <v>148</v>
      </c>
      <c r="T112" s="214" t="s">
        <v>149</v>
      </c>
      <c r="U112" s="214" t="s">
        <v>135</v>
      </c>
      <c r="V112" s="214" t="s">
        <v>689</v>
      </c>
      <c r="W112" s="218">
        <v>44270</v>
      </c>
      <c r="X112" s="214" t="s">
        <v>181</v>
      </c>
      <c r="Y112" s="214" t="s">
        <v>690</v>
      </c>
      <c r="Z112" s="214" t="s">
        <v>183</v>
      </c>
      <c r="AA112" s="214" t="s">
        <v>184</v>
      </c>
      <c r="AB112" s="218">
        <v>45859</v>
      </c>
      <c r="AC112" s="214" t="s">
        <v>185</v>
      </c>
      <c r="AD112" s="214" t="s">
        <v>150</v>
      </c>
      <c r="AE112" s="214" t="s">
        <v>150</v>
      </c>
      <c r="AF112" s="214" t="s">
        <v>150</v>
      </c>
      <c r="AG112" s="214" t="s">
        <v>258</v>
      </c>
      <c r="AH112" s="214" t="s">
        <v>151</v>
      </c>
      <c r="AI112" s="214" t="s">
        <v>151</v>
      </c>
      <c r="AJ112" s="190" t="str">
        <f t="shared" si="21"/>
        <v>Media</v>
      </c>
    </row>
    <row r="113" spans="1:36" ht="30" x14ac:dyDescent="0.25">
      <c r="A113" s="214" t="s">
        <v>698</v>
      </c>
      <c r="B113" s="214" t="s">
        <v>511</v>
      </c>
      <c r="C113" s="214" t="s">
        <v>685</v>
      </c>
      <c r="D113" s="214" t="s">
        <v>686</v>
      </c>
      <c r="E113" s="214" t="s">
        <v>699</v>
      </c>
      <c r="F113" s="214" t="s">
        <v>700</v>
      </c>
      <c r="G113" s="214" t="s">
        <v>701</v>
      </c>
      <c r="H113" s="214" t="s">
        <v>138</v>
      </c>
      <c r="I113" s="214" t="s">
        <v>161</v>
      </c>
      <c r="J113" s="214" t="s">
        <v>242</v>
      </c>
      <c r="K113" s="214" t="s">
        <v>191</v>
      </c>
      <c r="L113" s="214" t="s">
        <v>142</v>
      </c>
      <c r="M113" s="214" t="s">
        <v>175</v>
      </c>
      <c r="N113" s="214" t="s">
        <v>175</v>
      </c>
      <c r="O113" s="214" t="s">
        <v>175</v>
      </c>
      <c r="P113" s="214" t="s">
        <v>145</v>
      </c>
      <c r="Q113" s="214" t="s">
        <v>146</v>
      </c>
      <c r="R113" s="214" t="s">
        <v>689</v>
      </c>
      <c r="S113" s="214" t="s">
        <v>148</v>
      </c>
      <c r="T113" s="214" t="s">
        <v>246</v>
      </c>
      <c r="U113" s="214" t="s">
        <v>135</v>
      </c>
      <c r="V113" s="214" t="s">
        <v>689</v>
      </c>
      <c r="W113" s="218" t="str">
        <f>IF(Q113="IPública","N/A","")</f>
        <v>N/A</v>
      </c>
      <c r="X113" s="214" t="s">
        <v>135</v>
      </c>
      <c r="Y113" s="214" t="str">
        <f t="shared" ref="Y113" si="27">IF(Q113="IPública","N/A","")</f>
        <v>N/A</v>
      </c>
      <c r="Z113" s="214" t="str">
        <f t="shared" ref="Z113" si="28">IF(Q113="IPública","N/A","")</f>
        <v>N/A</v>
      </c>
      <c r="AA113" s="214" t="s">
        <v>135</v>
      </c>
      <c r="AB113" s="218" t="str">
        <f t="shared" ref="AB113" si="29">IF(Q113="IPública","N/A","")</f>
        <v>N/A</v>
      </c>
      <c r="AC113" s="214" t="str">
        <f t="shared" ref="AC113" si="30">IF(Q113="IPública","N/A","")</f>
        <v>N/A</v>
      </c>
      <c r="AD113" s="214" t="s">
        <v>150</v>
      </c>
      <c r="AE113" s="214" t="s">
        <v>150</v>
      </c>
      <c r="AF113" s="214" t="s">
        <v>150</v>
      </c>
      <c r="AG113" s="214" t="s">
        <v>258</v>
      </c>
      <c r="AH113" s="214" t="s">
        <v>151</v>
      </c>
      <c r="AI113" s="214" t="s">
        <v>151</v>
      </c>
      <c r="AJ113" s="190" t="str">
        <f t="shared" si="21"/>
        <v>Media</v>
      </c>
    </row>
    <row r="114" spans="1:36" ht="60" x14ac:dyDescent="0.25">
      <c r="A114" s="214" t="s">
        <v>702</v>
      </c>
      <c r="B114" s="214" t="s">
        <v>511</v>
      </c>
      <c r="C114" s="214" t="s">
        <v>685</v>
      </c>
      <c r="D114" s="214" t="s">
        <v>703</v>
      </c>
      <c r="E114" s="214" t="s">
        <v>704</v>
      </c>
      <c r="F114" s="214" t="s">
        <v>705</v>
      </c>
      <c r="G114" s="214" t="s">
        <v>706</v>
      </c>
      <c r="H114" s="214" t="s">
        <v>138</v>
      </c>
      <c r="I114" s="214" t="s">
        <v>161</v>
      </c>
      <c r="J114" s="214" t="s">
        <v>162</v>
      </c>
      <c r="K114" s="214" t="s">
        <v>174</v>
      </c>
      <c r="L114" s="214" t="s">
        <v>142</v>
      </c>
      <c r="M114" s="214" t="s">
        <v>175</v>
      </c>
      <c r="N114" s="214" t="s">
        <v>175</v>
      </c>
      <c r="O114" s="214" t="s">
        <v>175</v>
      </c>
      <c r="P114" s="214" t="s">
        <v>145</v>
      </c>
      <c r="Q114" s="214" t="s">
        <v>233</v>
      </c>
      <c r="R114" s="214" t="s">
        <v>406</v>
      </c>
      <c r="S114" s="214" t="s">
        <v>148</v>
      </c>
      <c r="T114" s="214" t="s">
        <v>167</v>
      </c>
      <c r="U114" s="214" t="s">
        <v>135</v>
      </c>
      <c r="V114" s="214" t="s">
        <v>707</v>
      </c>
      <c r="W114" s="218">
        <v>43101</v>
      </c>
      <c r="X114" s="214" t="s">
        <v>602</v>
      </c>
      <c r="Y114" s="214" t="s">
        <v>708</v>
      </c>
      <c r="Z114" s="214" t="s">
        <v>256</v>
      </c>
      <c r="AA114" s="214" t="s">
        <v>184</v>
      </c>
      <c r="AB114" s="218">
        <v>45960</v>
      </c>
      <c r="AC114" s="214" t="s">
        <v>574</v>
      </c>
      <c r="AD114" s="214" t="s">
        <v>150</v>
      </c>
      <c r="AE114" s="214" t="s">
        <v>150</v>
      </c>
      <c r="AF114" s="214" t="s">
        <v>150</v>
      </c>
      <c r="AG114" s="214" t="s">
        <v>258</v>
      </c>
      <c r="AH114" s="214" t="s">
        <v>258</v>
      </c>
      <c r="AI114" s="214" t="s">
        <v>258</v>
      </c>
      <c r="AJ114" s="190" t="str">
        <f t="shared" si="21"/>
        <v>Alta</v>
      </c>
    </row>
    <row r="115" spans="1:36" ht="45" x14ac:dyDescent="0.25">
      <c r="A115" s="214" t="s">
        <v>709</v>
      </c>
      <c r="B115" s="214" t="s">
        <v>511</v>
      </c>
      <c r="C115" s="214" t="s">
        <v>685</v>
      </c>
      <c r="D115" s="214" t="s">
        <v>703</v>
      </c>
      <c r="E115" s="214" t="s">
        <v>704</v>
      </c>
      <c r="F115" s="214" t="s">
        <v>710</v>
      </c>
      <c r="G115" s="214" t="s">
        <v>706</v>
      </c>
      <c r="H115" s="214" t="s">
        <v>138</v>
      </c>
      <c r="I115" s="214" t="s">
        <v>161</v>
      </c>
      <c r="J115" s="214" t="s">
        <v>162</v>
      </c>
      <c r="K115" s="214" t="s">
        <v>174</v>
      </c>
      <c r="L115" s="214" t="s">
        <v>142</v>
      </c>
      <c r="M115" s="214" t="s">
        <v>175</v>
      </c>
      <c r="N115" s="214" t="s">
        <v>175</v>
      </c>
      <c r="O115" s="214" t="s">
        <v>175</v>
      </c>
      <c r="P115" s="214" t="s">
        <v>145</v>
      </c>
      <c r="Q115" s="214" t="s">
        <v>233</v>
      </c>
      <c r="R115" s="214" t="s">
        <v>406</v>
      </c>
      <c r="S115" s="214" t="s">
        <v>148</v>
      </c>
      <c r="T115" s="214" t="s">
        <v>167</v>
      </c>
      <c r="U115" s="214" t="s">
        <v>135</v>
      </c>
      <c r="V115" s="214" t="s">
        <v>707</v>
      </c>
      <c r="W115" s="218">
        <v>45139</v>
      </c>
      <c r="X115" s="214" t="s">
        <v>602</v>
      </c>
      <c r="Y115" s="214" t="s">
        <v>708</v>
      </c>
      <c r="Z115" s="214" t="s">
        <v>256</v>
      </c>
      <c r="AA115" s="214" t="s">
        <v>184</v>
      </c>
      <c r="AB115" s="218">
        <v>45960</v>
      </c>
      <c r="AC115" s="214" t="s">
        <v>574</v>
      </c>
      <c r="AD115" s="214" t="s">
        <v>150</v>
      </c>
      <c r="AE115" s="214" t="s">
        <v>150</v>
      </c>
      <c r="AF115" s="214" t="s">
        <v>150</v>
      </c>
      <c r="AG115" s="214" t="s">
        <v>258</v>
      </c>
      <c r="AH115" s="214" t="s">
        <v>258</v>
      </c>
      <c r="AI115" s="214" t="s">
        <v>258</v>
      </c>
      <c r="AJ115" s="190" t="str">
        <f t="shared" si="21"/>
        <v>Alta</v>
      </c>
    </row>
    <row r="116" spans="1:36" ht="45" x14ac:dyDescent="0.25">
      <c r="A116" s="214" t="s">
        <v>711</v>
      </c>
      <c r="B116" s="214" t="s">
        <v>511</v>
      </c>
      <c r="C116" s="214" t="s">
        <v>685</v>
      </c>
      <c r="D116" s="214" t="s">
        <v>703</v>
      </c>
      <c r="E116" s="214" t="s">
        <v>704</v>
      </c>
      <c r="F116" s="214" t="s">
        <v>712</v>
      </c>
      <c r="G116" s="214" t="s">
        <v>706</v>
      </c>
      <c r="H116" s="214" t="s">
        <v>138</v>
      </c>
      <c r="I116" s="214" t="s">
        <v>161</v>
      </c>
      <c r="J116" s="214" t="s">
        <v>162</v>
      </c>
      <c r="K116" s="214" t="s">
        <v>174</v>
      </c>
      <c r="L116" s="214" t="s">
        <v>142</v>
      </c>
      <c r="M116" s="214" t="s">
        <v>175</v>
      </c>
      <c r="N116" s="214" t="s">
        <v>175</v>
      </c>
      <c r="O116" s="214" t="s">
        <v>175</v>
      </c>
      <c r="P116" s="214" t="s">
        <v>145</v>
      </c>
      <c r="Q116" s="214" t="s">
        <v>233</v>
      </c>
      <c r="R116" s="214" t="s">
        <v>406</v>
      </c>
      <c r="S116" s="214" t="s">
        <v>148</v>
      </c>
      <c r="T116" s="214" t="s">
        <v>167</v>
      </c>
      <c r="U116" s="214" t="s">
        <v>135</v>
      </c>
      <c r="V116" s="214" t="s">
        <v>707</v>
      </c>
      <c r="W116" s="218">
        <v>45139</v>
      </c>
      <c r="X116" s="214" t="s">
        <v>602</v>
      </c>
      <c r="Y116" s="214" t="s">
        <v>708</v>
      </c>
      <c r="Z116" s="214" t="s">
        <v>256</v>
      </c>
      <c r="AA116" s="214" t="s">
        <v>184</v>
      </c>
      <c r="AB116" s="218">
        <v>45960</v>
      </c>
      <c r="AC116" s="214" t="s">
        <v>574</v>
      </c>
      <c r="AD116" s="214" t="s">
        <v>150</v>
      </c>
      <c r="AE116" s="214" t="s">
        <v>150</v>
      </c>
      <c r="AF116" s="214" t="s">
        <v>150</v>
      </c>
      <c r="AG116" s="214" t="s">
        <v>258</v>
      </c>
      <c r="AH116" s="214" t="s">
        <v>258</v>
      </c>
      <c r="AI116" s="214" t="s">
        <v>258</v>
      </c>
      <c r="AJ116" s="190" t="str">
        <f t="shared" si="21"/>
        <v>Alta</v>
      </c>
    </row>
    <row r="117" spans="1:36" ht="165" x14ac:dyDescent="0.25">
      <c r="A117" s="214" t="s">
        <v>713</v>
      </c>
      <c r="B117" s="214" t="s">
        <v>511</v>
      </c>
      <c r="C117" s="214" t="s">
        <v>685</v>
      </c>
      <c r="D117" s="214" t="s">
        <v>703</v>
      </c>
      <c r="E117" s="214" t="s">
        <v>704</v>
      </c>
      <c r="F117" s="214" t="s">
        <v>714</v>
      </c>
      <c r="G117" s="214" t="s">
        <v>715</v>
      </c>
      <c r="H117" s="214" t="s">
        <v>138</v>
      </c>
      <c r="I117" s="214" t="s">
        <v>161</v>
      </c>
      <c r="J117" s="214" t="s">
        <v>242</v>
      </c>
      <c r="K117" s="214" t="s">
        <v>191</v>
      </c>
      <c r="L117" s="214" t="s">
        <v>142</v>
      </c>
      <c r="M117" s="214" t="s">
        <v>457</v>
      </c>
      <c r="N117" s="214" t="s">
        <v>714</v>
      </c>
      <c r="O117" s="214" t="s">
        <v>716</v>
      </c>
      <c r="P117" s="214" t="s">
        <v>145</v>
      </c>
      <c r="Q117" s="214" t="s">
        <v>233</v>
      </c>
      <c r="R117" s="214" t="s">
        <v>406</v>
      </c>
      <c r="S117" s="214" t="s">
        <v>148</v>
      </c>
      <c r="T117" s="214" t="s">
        <v>234</v>
      </c>
      <c r="U117" s="214" t="s">
        <v>135</v>
      </c>
      <c r="V117" s="214" t="s">
        <v>707</v>
      </c>
      <c r="W117" s="218">
        <v>45139</v>
      </c>
      <c r="X117" s="214" t="s">
        <v>602</v>
      </c>
      <c r="Y117" s="214" t="s">
        <v>708</v>
      </c>
      <c r="Z117" s="214" t="s">
        <v>256</v>
      </c>
      <c r="AA117" s="214" t="s">
        <v>184</v>
      </c>
      <c r="AB117" s="218">
        <v>45960</v>
      </c>
      <c r="AC117" s="214" t="s">
        <v>574</v>
      </c>
      <c r="AD117" s="214" t="s">
        <v>150</v>
      </c>
      <c r="AE117" s="214" t="s">
        <v>150</v>
      </c>
      <c r="AF117" s="214" t="s">
        <v>150</v>
      </c>
      <c r="AG117" s="214" t="s">
        <v>258</v>
      </c>
      <c r="AH117" s="214" t="s">
        <v>258</v>
      </c>
      <c r="AI117" s="214" t="s">
        <v>258</v>
      </c>
      <c r="AJ117" s="190" t="str">
        <f t="shared" si="21"/>
        <v>Alta</v>
      </c>
    </row>
    <row r="118" spans="1:36" ht="45" x14ac:dyDescent="0.25">
      <c r="A118" s="214" t="s">
        <v>717</v>
      </c>
      <c r="B118" s="214" t="s">
        <v>511</v>
      </c>
      <c r="C118" s="214" t="s">
        <v>685</v>
      </c>
      <c r="D118" s="214" t="s">
        <v>703</v>
      </c>
      <c r="E118" s="214" t="s">
        <v>704</v>
      </c>
      <c r="F118" s="214" t="s">
        <v>718</v>
      </c>
      <c r="G118" s="214" t="s">
        <v>719</v>
      </c>
      <c r="H118" s="214" t="s">
        <v>138</v>
      </c>
      <c r="I118" s="214" t="s">
        <v>161</v>
      </c>
      <c r="J118" s="214" t="s">
        <v>162</v>
      </c>
      <c r="K118" s="214" t="s">
        <v>174</v>
      </c>
      <c r="L118" s="214" t="s">
        <v>142</v>
      </c>
      <c r="M118" s="214" t="s">
        <v>175</v>
      </c>
      <c r="N118" s="214" t="s">
        <v>175</v>
      </c>
      <c r="O118" s="214" t="s">
        <v>175</v>
      </c>
      <c r="P118" s="214" t="s">
        <v>145</v>
      </c>
      <c r="Q118" s="214" t="s">
        <v>233</v>
      </c>
      <c r="R118" s="214" t="s">
        <v>707</v>
      </c>
      <c r="S118" s="214" t="s">
        <v>148</v>
      </c>
      <c r="T118" s="214" t="s">
        <v>167</v>
      </c>
      <c r="U118" s="214" t="s">
        <v>135</v>
      </c>
      <c r="V118" s="214" t="s">
        <v>707</v>
      </c>
      <c r="W118" s="218">
        <v>44743</v>
      </c>
      <c r="X118" s="214" t="s">
        <v>602</v>
      </c>
      <c r="Y118" s="214" t="s">
        <v>708</v>
      </c>
      <c r="Z118" s="214" t="s">
        <v>256</v>
      </c>
      <c r="AA118" s="214" t="s">
        <v>184</v>
      </c>
      <c r="AB118" s="218">
        <v>45960</v>
      </c>
      <c r="AC118" s="214" t="s">
        <v>574</v>
      </c>
      <c r="AD118" s="214" t="s">
        <v>150</v>
      </c>
      <c r="AE118" s="214" t="s">
        <v>150</v>
      </c>
      <c r="AF118" s="214" t="s">
        <v>150</v>
      </c>
      <c r="AG118" s="214" t="s">
        <v>258</v>
      </c>
      <c r="AH118" s="214" t="s">
        <v>258</v>
      </c>
      <c r="AI118" s="214" t="s">
        <v>258</v>
      </c>
      <c r="AJ118" s="190" t="str">
        <f t="shared" si="21"/>
        <v>Alta</v>
      </c>
    </row>
    <row r="119" spans="1:36" ht="210" x14ac:dyDescent="0.25">
      <c r="A119" s="214" t="s">
        <v>720</v>
      </c>
      <c r="B119" s="214" t="s">
        <v>511</v>
      </c>
      <c r="C119" s="214" t="s">
        <v>685</v>
      </c>
      <c r="D119" s="214" t="s">
        <v>135</v>
      </c>
      <c r="E119" s="214" t="s">
        <v>704</v>
      </c>
      <c r="F119" s="214" t="s">
        <v>721</v>
      </c>
      <c r="G119" s="214" t="s">
        <v>722</v>
      </c>
      <c r="H119" s="214" t="s">
        <v>138</v>
      </c>
      <c r="I119" s="214" t="s">
        <v>161</v>
      </c>
      <c r="J119" s="214" t="s">
        <v>162</v>
      </c>
      <c r="K119" s="214" t="s">
        <v>191</v>
      </c>
      <c r="L119" s="214" t="s">
        <v>142</v>
      </c>
      <c r="M119" s="214" t="s">
        <v>251</v>
      </c>
      <c r="N119" s="214" t="s">
        <v>721</v>
      </c>
      <c r="O119" s="214" t="s">
        <v>723</v>
      </c>
      <c r="P119" s="214" t="s">
        <v>145</v>
      </c>
      <c r="Q119" s="214" t="s">
        <v>180</v>
      </c>
      <c r="R119" s="214" t="s">
        <v>707</v>
      </c>
      <c r="S119" s="214" t="s">
        <v>148</v>
      </c>
      <c r="T119" s="214" t="s">
        <v>167</v>
      </c>
      <c r="U119" s="214" t="s">
        <v>135</v>
      </c>
      <c r="V119" s="214" t="s">
        <v>707</v>
      </c>
      <c r="W119" s="218">
        <v>44562</v>
      </c>
      <c r="X119" s="214" t="s">
        <v>181</v>
      </c>
      <c r="Y119" s="214" t="s">
        <v>724</v>
      </c>
      <c r="Z119" s="214" t="s">
        <v>256</v>
      </c>
      <c r="AA119" s="214" t="s">
        <v>184</v>
      </c>
      <c r="AB119" s="218">
        <v>45960</v>
      </c>
      <c r="AC119" s="214" t="s">
        <v>408</v>
      </c>
      <c r="AD119" s="214" t="s">
        <v>150</v>
      </c>
      <c r="AE119" s="214" t="s">
        <v>150</v>
      </c>
      <c r="AF119" s="214" t="s">
        <v>150</v>
      </c>
      <c r="AG119" s="214" t="s">
        <v>169</v>
      </c>
      <c r="AH119" s="214" t="s">
        <v>151</v>
      </c>
      <c r="AI119" s="214" t="s">
        <v>258</v>
      </c>
      <c r="AJ119" s="190" t="str">
        <f t="shared" si="21"/>
        <v>Media</v>
      </c>
    </row>
    <row r="120" spans="1:36" ht="135" x14ac:dyDescent="0.25">
      <c r="A120" s="214" t="s">
        <v>725</v>
      </c>
      <c r="B120" s="214" t="s">
        <v>511</v>
      </c>
      <c r="C120" s="214" t="s">
        <v>685</v>
      </c>
      <c r="D120" s="214" t="s">
        <v>703</v>
      </c>
      <c r="E120" s="214" t="s">
        <v>726</v>
      </c>
      <c r="F120" s="214" t="s">
        <v>727</v>
      </c>
      <c r="G120" s="214" t="s">
        <v>728</v>
      </c>
      <c r="H120" s="214" t="s">
        <v>138</v>
      </c>
      <c r="I120" s="214" t="s">
        <v>161</v>
      </c>
      <c r="J120" s="214" t="s">
        <v>162</v>
      </c>
      <c r="K120" s="214" t="s">
        <v>191</v>
      </c>
      <c r="L120" s="214" t="s">
        <v>142</v>
      </c>
      <c r="M120" s="214" t="s">
        <v>251</v>
      </c>
      <c r="N120" s="214" t="s">
        <v>727</v>
      </c>
      <c r="O120" s="214" t="s">
        <v>729</v>
      </c>
      <c r="P120" s="214" t="s">
        <v>145</v>
      </c>
      <c r="Q120" s="214" t="s">
        <v>180</v>
      </c>
      <c r="R120" s="214" t="s">
        <v>707</v>
      </c>
      <c r="S120" s="214" t="s">
        <v>148</v>
      </c>
      <c r="T120" s="214" t="s">
        <v>246</v>
      </c>
      <c r="U120" s="214" t="s">
        <v>135</v>
      </c>
      <c r="V120" s="214" t="s">
        <v>707</v>
      </c>
      <c r="W120" s="218">
        <v>44562</v>
      </c>
      <c r="X120" s="214" t="s">
        <v>181</v>
      </c>
      <c r="Y120" s="214" t="s">
        <v>724</v>
      </c>
      <c r="Z120" s="214" t="s">
        <v>256</v>
      </c>
      <c r="AA120" s="214" t="s">
        <v>202</v>
      </c>
      <c r="AB120" s="218">
        <v>45960</v>
      </c>
      <c r="AC120" s="214" t="s">
        <v>408</v>
      </c>
      <c r="AD120" s="214" t="s">
        <v>150</v>
      </c>
      <c r="AE120" s="214" t="s">
        <v>150</v>
      </c>
      <c r="AF120" s="214" t="s">
        <v>150</v>
      </c>
      <c r="AG120" s="214" t="s">
        <v>151</v>
      </c>
      <c r="AH120" s="214" t="s">
        <v>151</v>
      </c>
      <c r="AI120" s="214" t="s">
        <v>258</v>
      </c>
      <c r="AJ120" s="190" t="str">
        <f t="shared" si="21"/>
        <v>Media</v>
      </c>
    </row>
    <row r="121" spans="1:36" ht="75" x14ac:dyDescent="0.25">
      <c r="A121" s="214" t="s">
        <v>730</v>
      </c>
      <c r="B121" s="214" t="s">
        <v>511</v>
      </c>
      <c r="C121" s="214" t="s">
        <v>685</v>
      </c>
      <c r="D121" s="214" t="s">
        <v>703</v>
      </c>
      <c r="E121" s="214" t="s">
        <v>726</v>
      </c>
      <c r="F121" s="214" t="s">
        <v>731</v>
      </c>
      <c r="G121" s="214" t="s">
        <v>732</v>
      </c>
      <c r="H121" s="214" t="s">
        <v>138</v>
      </c>
      <c r="I121" s="214" t="s">
        <v>161</v>
      </c>
      <c r="J121" s="214" t="s">
        <v>162</v>
      </c>
      <c r="K121" s="214" t="s">
        <v>191</v>
      </c>
      <c r="L121" s="214" t="s">
        <v>142</v>
      </c>
      <c r="M121" s="214" t="s">
        <v>175</v>
      </c>
      <c r="N121" s="214" t="s">
        <v>175</v>
      </c>
      <c r="O121" s="214" t="s">
        <v>175</v>
      </c>
      <c r="P121" s="214" t="s">
        <v>145</v>
      </c>
      <c r="Q121" s="214" t="s">
        <v>180</v>
      </c>
      <c r="R121" s="214" t="s">
        <v>707</v>
      </c>
      <c r="S121" s="214" t="s">
        <v>148</v>
      </c>
      <c r="T121" s="214" t="s">
        <v>246</v>
      </c>
      <c r="U121" s="214" t="s">
        <v>135</v>
      </c>
      <c r="V121" s="214" t="s">
        <v>707</v>
      </c>
      <c r="W121" s="218">
        <v>44197</v>
      </c>
      <c r="X121" s="214" t="s">
        <v>181</v>
      </c>
      <c r="Y121" s="214" t="s">
        <v>724</v>
      </c>
      <c r="Z121" s="214" t="s">
        <v>256</v>
      </c>
      <c r="AA121" s="214" t="s">
        <v>202</v>
      </c>
      <c r="AB121" s="218">
        <v>45960</v>
      </c>
      <c r="AC121" s="214" t="s">
        <v>408</v>
      </c>
      <c r="AD121" s="214" t="s">
        <v>150</v>
      </c>
      <c r="AE121" s="214" t="s">
        <v>150</v>
      </c>
      <c r="AF121" s="214" t="s">
        <v>150</v>
      </c>
      <c r="AG121" s="214" t="s">
        <v>151</v>
      </c>
      <c r="AH121" s="214" t="s">
        <v>151</v>
      </c>
      <c r="AI121" s="214" t="s">
        <v>258</v>
      </c>
      <c r="AJ121" s="190" t="str">
        <f t="shared" si="21"/>
        <v>Media</v>
      </c>
    </row>
    <row r="122" spans="1:36" ht="45" x14ac:dyDescent="0.25">
      <c r="A122" s="214" t="s">
        <v>733</v>
      </c>
      <c r="B122" s="214" t="s">
        <v>511</v>
      </c>
      <c r="C122" s="214" t="s">
        <v>685</v>
      </c>
      <c r="D122" s="214" t="s">
        <v>135</v>
      </c>
      <c r="E122" s="214" t="s">
        <v>135</v>
      </c>
      <c r="F122" s="214" t="s">
        <v>734</v>
      </c>
      <c r="G122" s="214" t="s">
        <v>735</v>
      </c>
      <c r="H122" s="214" t="s">
        <v>138</v>
      </c>
      <c r="I122" s="214" t="s">
        <v>161</v>
      </c>
      <c r="J122" s="214" t="s">
        <v>366</v>
      </c>
      <c r="K122" s="214" t="s">
        <v>141</v>
      </c>
      <c r="L122" s="214" t="s">
        <v>142</v>
      </c>
      <c r="M122" s="214" t="s">
        <v>175</v>
      </c>
      <c r="N122" s="214" t="s">
        <v>175</v>
      </c>
      <c r="O122" s="214" t="s">
        <v>175</v>
      </c>
      <c r="P122" s="214" t="s">
        <v>150</v>
      </c>
      <c r="Q122" s="214" t="s">
        <v>146</v>
      </c>
      <c r="R122" s="214" t="s">
        <v>736</v>
      </c>
      <c r="S122" s="214" t="s">
        <v>148</v>
      </c>
      <c r="T122" s="214" t="s">
        <v>167</v>
      </c>
      <c r="U122" s="214" t="s">
        <v>135</v>
      </c>
      <c r="V122" s="214" t="s">
        <v>736</v>
      </c>
      <c r="W122" s="218" t="str">
        <f>IF(Q122="IPública","N/A","")</f>
        <v>N/A</v>
      </c>
      <c r="X122" s="214" t="s">
        <v>135</v>
      </c>
      <c r="Y122" s="214" t="str">
        <f t="shared" ref="Y122" si="31">IF(Q122="IPública","N/A","")</f>
        <v>N/A</v>
      </c>
      <c r="Z122" s="214" t="str">
        <f t="shared" ref="Z122" si="32">IF(Q122="IPública","N/A","")</f>
        <v>N/A</v>
      </c>
      <c r="AA122" s="214" t="s">
        <v>135</v>
      </c>
      <c r="AB122" s="218" t="s">
        <v>135</v>
      </c>
      <c r="AC122" s="214" t="str">
        <f>IF(Q122="IPública","N/A","")</f>
        <v>N/A</v>
      </c>
      <c r="AD122" s="214" t="s">
        <v>150</v>
      </c>
      <c r="AE122" s="214" t="s">
        <v>150</v>
      </c>
      <c r="AF122" s="214" t="s">
        <v>150</v>
      </c>
      <c r="AG122" s="214" t="s">
        <v>169</v>
      </c>
      <c r="AH122" s="214" t="s">
        <v>169</v>
      </c>
      <c r="AI122" s="214" t="s">
        <v>151</v>
      </c>
      <c r="AJ122" s="190" t="str">
        <f t="shared" si="21"/>
        <v>Media</v>
      </c>
    </row>
    <row r="123" spans="1:36" ht="165" x14ac:dyDescent="0.25">
      <c r="A123" s="214" t="s">
        <v>737</v>
      </c>
      <c r="B123" s="214" t="s">
        <v>511</v>
      </c>
      <c r="C123" s="214" t="s">
        <v>685</v>
      </c>
      <c r="D123" s="214" t="s">
        <v>738</v>
      </c>
      <c r="E123" s="214" t="s">
        <v>739</v>
      </c>
      <c r="F123" s="214" t="s">
        <v>740</v>
      </c>
      <c r="G123" s="214" t="s">
        <v>741</v>
      </c>
      <c r="H123" s="214" t="s">
        <v>138</v>
      </c>
      <c r="I123" s="214" t="s">
        <v>535</v>
      </c>
      <c r="J123" s="214" t="s">
        <v>229</v>
      </c>
      <c r="K123" s="214" t="s">
        <v>141</v>
      </c>
      <c r="L123" s="214" t="s">
        <v>142</v>
      </c>
      <c r="M123" s="214" t="s">
        <v>457</v>
      </c>
      <c r="N123" s="214" t="s">
        <v>740</v>
      </c>
      <c r="O123" s="214" t="s">
        <v>741</v>
      </c>
      <c r="P123" s="214" t="s">
        <v>201</v>
      </c>
      <c r="Q123" s="214" t="s">
        <v>233</v>
      </c>
      <c r="R123" s="214" t="s">
        <v>736</v>
      </c>
      <c r="S123" s="214" t="s">
        <v>148</v>
      </c>
      <c r="T123" s="214" t="s">
        <v>246</v>
      </c>
      <c r="U123" s="214" t="s">
        <v>135</v>
      </c>
      <c r="V123" s="214" t="s">
        <v>736</v>
      </c>
      <c r="W123" s="218">
        <v>45148</v>
      </c>
      <c r="X123" s="214" t="s">
        <v>742</v>
      </c>
      <c r="Y123" s="214" t="s">
        <v>743</v>
      </c>
      <c r="Z123" s="214" t="s">
        <v>744</v>
      </c>
      <c r="AA123" s="214" t="s">
        <v>202</v>
      </c>
      <c r="AB123" s="218">
        <v>45894</v>
      </c>
      <c r="AC123" s="214" t="s">
        <v>574</v>
      </c>
      <c r="AD123" s="214" t="s">
        <v>150</v>
      </c>
      <c r="AE123" s="214" t="s">
        <v>150</v>
      </c>
      <c r="AF123" s="214" t="s">
        <v>150</v>
      </c>
      <c r="AG123" s="214" t="s">
        <v>258</v>
      </c>
      <c r="AH123" s="214" t="s">
        <v>151</v>
      </c>
      <c r="AI123" s="214" t="s">
        <v>169</v>
      </c>
      <c r="AJ123" s="190" t="str">
        <f t="shared" si="21"/>
        <v>Media</v>
      </c>
    </row>
    <row r="124" spans="1:36" ht="105" x14ac:dyDescent="0.25">
      <c r="A124" s="214" t="s">
        <v>745</v>
      </c>
      <c r="B124" s="214" t="s">
        <v>511</v>
      </c>
      <c r="C124" s="214" t="s">
        <v>685</v>
      </c>
      <c r="D124" s="214" t="s">
        <v>135</v>
      </c>
      <c r="E124" s="214" t="s">
        <v>135</v>
      </c>
      <c r="F124" s="214" t="s">
        <v>746</v>
      </c>
      <c r="G124" s="214" t="s">
        <v>747</v>
      </c>
      <c r="H124" s="214" t="s">
        <v>138</v>
      </c>
      <c r="I124" s="214" t="s">
        <v>161</v>
      </c>
      <c r="J124" s="214" t="s">
        <v>162</v>
      </c>
      <c r="K124" s="214" t="s">
        <v>200</v>
      </c>
      <c r="L124" s="214" t="s">
        <v>142</v>
      </c>
      <c r="M124" s="214" t="s">
        <v>175</v>
      </c>
      <c r="N124" s="214" t="s">
        <v>175</v>
      </c>
      <c r="O124" s="214" t="s">
        <v>175</v>
      </c>
      <c r="P124" s="214" t="s">
        <v>201</v>
      </c>
      <c r="Q124" s="214" t="s">
        <v>180</v>
      </c>
      <c r="R124" s="214" t="s">
        <v>736</v>
      </c>
      <c r="S124" s="214" t="s">
        <v>148</v>
      </c>
      <c r="T124" s="214" t="s">
        <v>149</v>
      </c>
      <c r="U124" s="214" t="s">
        <v>135</v>
      </c>
      <c r="V124" s="214" t="s">
        <v>736</v>
      </c>
      <c r="W124" s="218">
        <v>44105</v>
      </c>
      <c r="X124" s="214" t="s">
        <v>181</v>
      </c>
      <c r="Y124" s="214" t="s">
        <v>748</v>
      </c>
      <c r="Z124" s="214" t="s">
        <v>748</v>
      </c>
      <c r="AA124" s="214" t="s">
        <v>202</v>
      </c>
      <c r="AB124" s="218">
        <v>45894</v>
      </c>
      <c r="AC124" s="214" t="s">
        <v>185</v>
      </c>
      <c r="AD124" s="214" t="s">
        <v>150</v>
      </c>
      <c r="AE124" s="214" t="s">
        <v>150</v>
      </c>
      <c r="AF124" s="214" t="s">
        <v>150</v>
      </c>
      <c r="AG124" s="214" t="s">
        <v>258</v>
      </c>
      <c r="AH124" s="214" t="s">
        <v>258</v>
      </c>
      <c r="AI124" s="214" t="s">
        <v>151</v>
      </c>
      <c r="AJ124" s="190" t="str">
        <f t="shared" si="21"/>
        <v>Alta</v>
      </c>
    </row>
    <row r="125" spans="1:36" ht="60" x14ac:dyDescent="0.25">
      <c r="A125" s="214" t="s">
        <v>749</v>
      </c>
      <c r="B125" s="214" t="s">
        <v>511</v>
      </c>
      <c r="C125" s="214" t="s">
        <v>750</v>
      </c>
      <c r="D125" s="214" t="s">
        <v>751</v>
      </c>
      <c r="E125" s="214" t="s">
        <v>135</v>
      </c>
      <c r="F125" s="214" t="s">
        <v>752</v>
      </c>
      <c r="G125" s="214" t="s">
        <v>753</v>
      </c>
      <c r="H125" s="214" t="s">
        <v>138</v>
      </c>
      <c r="I125" s="214" t="s">
        <v>161</v>
      </c>
      <c r="J125" s="214" t="s">
        <v>190</v>
      </c>
      <c r="K125" s="214" t="s">
        <v>191</v>
      </c>
      <c r="L125" s="214" t="s">
        <v>142</v>
      </c>
      <c r="M125" s="214" t="s">
        <v>251</v>
      </c>
      <c r="N125" s="214" t="s">
        <v>754</v>
      </c>
      <c r="O125" s="214" t="s">
        <v>755</v>
      </c>
      <c r="P125" s="214" t="s">
        <v>145</v>
      </c>
      <c r="Q125" s="214" t="s">
        <v>233</v>
      </c>
      <c r="R125" s="214" t="s">
        <v>756</v>
      </c>
      <c r="S125" s="214" t="s">
        <v>148</v>
      </c>
      <c r="T125" s="214" t="s">
        <v>234</v>
      </c>
      <c r="U125" s="214" t="s">
        <v>135</v>
      </c>
      <c r="V125" s="214" t="s">
        <v>756</v>
      </c>
      <c r="W125" s="218">
        <v>42644</v>
      </c>
      <c r="X125" s="214" t="s">
        <v>602</v>
      </c>
      <c r="Y125" s="214" t="s">
        <v>757</v>
      </c>
      <c r="Z125" s="214" t="s">
        <v>256</v>
      </c>
      <c r="AA125" s="214" t="s">
        <v>184</v>
      </c>
      <c r="AB125" s="218">
        <v>45891</v>
      </c>
      <c r="AC125" s="214" t="s">
        <v>574</v>
      </c>
      <c r="AD125" s="214" t="s">
        <v>150</v>
      </c>
      <c r="AE125" s="214" t="s">
        <v>150</v>
      </c>
      <c r="AF125" s="214" t="s">
        <v>150</v>
      </c>
      <c r="AG125" s="214" t="s">
        <v>169</v>
      </c>
      <c r="AH125" s="214" t="s">
        <v>169</v>
      </c>
      <c r="AI125" s="214" t="s">
        <v>169</v>
      </c>
      <c r="AJ125" s="190" t="str">
        <f t="shared" si="21"/>
        <v>Baja</v>
      </c>
    </row>
    <row r="126" spans="1:36" ht="270" x14ac:dyDescent="0.25">
      <c r="A126" s="214" t="s">
        <v>758</v>
      </c>
      <c r="B126" s="214" t="s">
        <v>511</v>
      </c>
      <c r="C126" s="214" t="s">
        <v>750</v>
      </c>
      <c r="D126" s="214" t="s">
        <v>135</v>
      </c>
      <c r="E126" s="214" t="s">
        <v>135</v>
      </c>
      <c r="F126" s="214" t="s">
        <v>759</v>
      </c>
      <c r="G126" s="214" t="s">
        <v>760</v>
      </c>
      <c r="H126" s="214" t="s">
        <v>138</v>
      </c>
      <c r="I126" s="214" t="s">
        <v>161</v>
      </c>
      <c r="J126" s="214" t="s">
        <v>242</v>
      </c>
      <c r="K126" s="214" t="s">
        <v>583</v>
      </c>
      <c r="L126" s="214" t="s">
        <v>142</v>
      </c>
      <c r="M126" s="214" t="s">
        <v>251</v>
      </c>
      <c r="N126" s="214" t="s">
        <v>761</v>
      </c>
      <c r="O126" s="214" t="s">
        <v>762</v>
      </c>
      <c r="P126" s="214" t="s">
        <v>145</v>
      </c>
      <c r="Q126" s="214" t="s">
        <v>233</v>
      </c>
      <c r="R126" s="214" t="s">
        <v>756</v>
      </c>
      <c r="S126" s="214" t="s">
        <v>148</v>
      </c>
      <c r="T126" s="214" t="s">
        <v>234</v>
      </c>
      <c r="U126" s="214" t="s">
        <v>135</v>
      </c>
      <c r="V126" s="214" t="s">
        <v>756</v>
      </c>
      <c r="W126" s="218">
        <v>42644</v>
      </c>
      <c r="X126" s="214" t="s">
        <v>602</v>
      </c>
      <c r="Y126" s="214" t="s">
        <v>757</v>
      </c>
      <c r="Z126" s="214" t="s">
        <v>256</v>
      </c>
      <c r="AA126" s="214" t="s">
        <v>184</v>
      </c>
      <c r="AB126" s="218">
        <v>45891</v>
      </c>
      <c r="AC126" s="214" t="s">
        <v>574</v>
      </c>
      <c r="AD126" s="214" t="s">
        <v>150</v>
      </c>
      <c r="AE126" s="214" t="s">
        <v>150</v>
      </c>
      <c r="AF126" s="214" t="s">
        <v>150</v>
      </c>
      <c r="AG126" s="214" t="s">
        <v>151</v>
      </c>
      <c r="AH126" s="214" t="s">
        <v>151</v>
      </c>
      <c r="AI126" s="214" t="s">
        <v>151</v>
      </c>
      <c r="AJ126" s="190" t="str">
        <f t="shared" si="21"/>
        <v>Media</v>
      </c>
    </row>
    <row r="127" spans="1:36" ht="45" x14ac:dyDescent="0.25">
      <c r="A127" s="214" t="s">
        <v>763</v>
      </c>
      <c r="B127" s="214" t="s">
        <v>511</v>
      </c>
      <c r="C127" s="214" t="s">
        <v>750</v>
      </c>
      <c r="D127" s="214" t="s">
        <v>135</v>
      </c>
      <c r="E127" s="214" t="s">
        <v>135</v>
      </c>
      <c r="F127" s="214" t="s">
        <v>764</v>
      </c>
      <c r="G127" s="214" t="s">
        <v>765</v>
      </c>
      <c r="H127" s="214" t="s">
        <v>138</v>
      </c>
      <c r="I127" s="214" t="s">
        <v>161</v>
      </c>
      <c r="J127" s="214" t="s">
        <v>190</v>
      </c>
      <c r="K127" s="214" t="s">
        <v>191</v>
      </c>
      <c r="L127" s="214" t="s">
        <v>219</v>
      </c>
      <c r="M127" s="214" t="s">
        <v>457</v>
      </c>
      <c r="N127" s="214" t="s">
        <v>766</v>
      </c>
      <c r="O127" s="214" t="s">
        <v>767</v>
      </c>
      <c r="P127" s="214" t="s">
        <v>145</v>
      </c>
      <c r="Q127" s="214" t="s">
        <v>233</v>
      </c>
      <c r="R127" s="214" t="s">
        <v>756</v>
      </c>
      <c r="S127" s="214" t="s">
        <v>148</v>
      </c>
      <c r="T127" s="214" t="s">
        <v>234</v>
      </c>
      <c r="U127" s="214" t="s">
        <v>135</v>
      </c>
      <c r="V127" s="214" t="s">
        <v>756</v>
      </c>
      <c r="W127" s="218">
        <v>42644</v>
      </c>
      <c r="X127" s="214" t="s">
        <v>602</v>
      </c>
      <c r="Y127" s="214" t="s">
        <v>757</v>
      </c>
      <c r="Z127" s="214" t="s">
        <v>256</v>
      </c>
      <c r="AA127" s="214" t="s">
        <v>184</v>
      </c>
      <c r="AB127" s="218">
        <v>45891</v>
      </c>
      <c r="AC127" s="214" t="s">
        <v>574</v>
      </c>
      <c r="AD127" s="214" t="s">
        <v>150</v>
      </c>
      <c r="AE127" s="214" t="s">
        <v>150</v>
      </c>
      <c r="AF127" s="214" t="s">
        <v>150</v>
      </c>
      <c r="AG127" s="214" t="s">
        <v>169</v>
      </c>
      <c r="AH127" s="214" t="s">
        <v>169</v>
      </c>
      <c r="AI127" s="214" t="s">
        <v>169</v>
      </c>
      <c r="AJ127" s="190" t="str">
        <f t="shared" si="21"/>
        <v>Baja</v>
      </c>
    </row>
    <row r="128" spans="1:36" ht="45" x14ac:dyDescent="0.25">
      <c r="A128" s="214" t="s">
        <v>768</v>
      </c>
      <c r="B128" s="214" t="s">
        <v>511</v>
      </c>
      <c r="C128" s="214" t="s">
        <v>750</v>
      </c>
      <c r="D128" s="214" t="s">
        <v>135</v>
      </c>
      <c r="E128" s="214" t="s">
        <v>135</v>
      </c>
      <c r="F128" s="214" t="s">
        <v>769</v>
      </c>
      <c r="G128" s="214" t="s">
        <v>770</v>
      </c>
      <c r="H128" s="214" t="s">
        <v>138</v>
      </c>
      <c r="I128" s="214" t="s">
        <v>161</v>
      </c>
      <c r="J128" s="214" t="s">
        <v>190</v>
      </c>
      <c r="K128" s="214" t="s">
        <v>191</v>
      </c>
      <c r="L128" s="214" t="s">
        <v>219</v>
      </c>
      <c r="M128" s="214" t="s">
        <v>457</v>
      </c>
      <c r="N128" s="214" t="s">
        <v>766</v>
      </c>
      <c r="O128" s="214" t="s">
        <v>771</v>
      </c>
      <c r="P128" s="214" t="s">
        <v>145</v>
      </c>
      <c r="Q128" s="214" t="s">
        <v>233</v>
      </c>
      <c r="R128" s="214" t="s">
        <v>756</v>
      </c>
      <c r="S128" s="214" t="s">
        <v>148</v>
      </c>
      <c r="T128" s="214" t="s">
        <v>234</v>
      </c>
      <c r="U128" s="214" t="s">
        <v>135</v>
      </c>
      <c r="V128" s="214" t="s">
        <v>756</v>
      </c>
      <c r="W128" s="218">
        <v>42644</v>
      </c>
      <c r="X128" s="214" t="s">
        <v>602</v>
      </c>
      <c r="Y128" s="214" t="s">
        <v>757</v>
      </c>
      <c r="Z128" s="214" t="s">
        <v>256</v>
      </c>
      <c r="AA128" s="214" t="s">
        <v>184</v>
      </c>
      <c r="AB128" s="218">
        <v>45891</v>
      </c>
      <c r="AC128" s="214" t="s">
        <v>574</v>
      </c>
      <c r="AD128" s="214" t="s">
        <v>150</v>
      </c>
      <c r="AE128" s="214" t="s">
        <v>150</v>
      </c>
      <c r="AF128" s="214" t="s">
        <v>150</v>
      </c>
      <c r="AG128" s="214" t="s">
        <v>151</v>
      </c>
      <c r="AH128" s="214" t="s">
        <v>151</v>
      </c>
      <c r="AI128" s="214" t="s">
        <v>151</v>
      </c>
      <c r="AJ128" s="190" t="str">
        <f t="shared" si="21"/>
        <v>Media</v>
      </c>
    </row>
    <row r="129" spans="1:36" ht="45" x14ac:dyDescent="0.25">
      <c r="A129" s="214" t="s">
        <v>772</v>
      </c>
      <c r="B129" s="214" t="s">
        <v>511</v>
      </c>
      <c r="C129" s="214" t="s">
        <v>750</v>
      </c>
      <c r="D129" s="214" t="s">
        <v>135</v>
      </c>
      <c r="E129" s="214" t="s">
        <v>135</v>
      </c>
      <c r="F129" s="214" t="s">
        <v>773</v>
      </c>
      <c r="G129" s="214" t="s">
        <v>774</v>
      </c>
      <c r="H129" s="214" t="s">
        <v>138</v>
      </c>
      <c r="I129" s="214" t="s">
        <v>161</v>
      </c>
      <c r="J129" s="214" t="s">
        <v>190</v>
      </c>
      <c r="K129" s="214" t="s">
        <v>191</v>
      </c>
      <c r="L129" s="214" t="s">
        <v>142</v>
      </c>
      <c r="M129" s="214" t="s">
        <v>457</v>
      </c>
      <c r="N129" s="214" t="s">
        <v>766</v>
      </c>
      <c r="O129" s="214" t="s">
        <v>775</v>
      </c>
      <c r="P129" s="214" t="s">
        <v>145</v>
      </c>
      <c r="Q129" s="214" t="s">
        <v>233</v>
      </c>
      <c r="R129" s="214" t="s">
        <v>756</v>
      </c>
      <c r="S129" s="214" t="s">
        <v>148</v>
      </c>
      <c r="T129" s="214" t="s">
        <v>234</v>
      </c>
      <c r="U129" s="214" t="s">
        <v>135</v>
      </c>
      <c r="V129" s="214" t="s">
        <v>756</v>
      </c>
      <c r="W129" s="218">
        <v>42644</v>
      </c>
      <c r="X129" s="214" t="s">
        <v>602</v>
      </c>
      <c r="Y129" s="214" t="s">
        <v>757</v>
      </c>
      <c r="Z129" s="214" t="s">
        <v>256</v>
      </c>
      <c r="AA129" s="214" t="s">
        <v>184</v>
      </c>
      <c r="AB129" s="218">
        <v>45891</v>
      </c>
      <c r="AC129" s="214" t="s">
        <v>574</v>
      </c>
      <c r="AD129" s="214" t="s">
        <v>150</v>
      </c>
      <c r="AE129" s="214" t="s">
        <v>150</v>
      </c>
      <c r="AF129" s="214" t="s">
        <v>150</v>
      </c>
      <c r="AG129" s="214" t="s">
        <v>169</v>
      </c>
      <c r="AH129" s="214" t="s">
        <v>169</v>
      </c>
      <c r="AI129" s="214" t="s">
        <v>169</v>
      </c>
      <c r="AJ129" s="190" t="str">
        <f t="shared" si="21"/>
        <v>Baja</v>
      </c>
    </row>
    <row r="130" spans="1:36" ht="45" x14ac:dyDescent="0.25">
      <c r="A130" s="214" t="s">
        <v>776</v>
      </c>
      <c r="B130" s="214" t="s">
        <v>511</v>
      </c>
      <c r="C130" s="214" t="s">
        <v>750</v>
      </c>
      <c r="D130" s="214" t="s">
        <v>135</v>
      </c>
      <c r="E130" s="214" t="s">
        <v>135</v>
      </c>
      <c r="F130" s="214" t="s">
        <v>777</v>
      </c>
      <c r="G130" s="214" t="s">
        <v>778</v>
      </c>
      <c r="H130" s="214" t="s">
        <v>138</v>
      </c>
      <c r="I130" s="214" t="s">
        <v>161</v>
      </c>
      <c r="J130" s="214" t="s">
        <v>190</v>
      </c>
      <c r="K130" s="214" t="s">
        <v>191</v>
      </c>
      <c r="L130" s="214" t="s">
        <v>142</v>
      </c>
      <c r="M130" s="214" t="s">
        <v>457</v>
      </c>
      <c r="N130" s="214" t="s">
        <v>766</v>
      </c>
      <c r="O130" s="214" t="s">
        <v>779</v>
      </c>
      <c r="P130" s="214" t="s">
        <v>145</v>
      </c>
      <c r="Q130" s="214" t="s">
        <v>233</v>
      </c>
      <c r="R130" s="214" t="s">
        <v>756</v>
      </c>
      <c r="S130" s="214" t="s">
        <v>148</v>
      </c>
      <c r="T130" s="214" t="s">
        <v>234</v>
      </c>
      <c r="U130" s="214" t="s">
        <v>135</v>
      </c>
      <c r="V130" s="214" t="s">
        <v>756</v>
      </c>
      <c r="W130" s="218">
        <v>42644</v>
      </c>
      <c r="X130" s="214" t="s">
        <v>602</v>
      </c>
      <c r="Y130" s="214" t="s">
        <v>757</v>
      </c>
      <c r="Z130" s="214" t="s">
        <v>256</v>
      </c>
      <c r="AA130" s="214" t="s">
        <v>184</v>
      </c>
      <c r="AB130" s="218">
        <v>45891</v>
      </c>
      <c r="AC130" s="214" t="s">
        <v>574</v>
      </c>
      <c r="AD130" s="214" t="s">
        <v>150</v>
      </c>
      <c r="AE130" s="214" t="s">
        <v>150</v>
      </c>
      <c r="AF130" s="214" t="s">
        <v>150</v>
      </c>
      <c r="AG130" s="214" t="s">
        <v>169</v>
      </c>
      <c r="AH130" s="214" t="s">
        <v>169</v>
      </c>
      <c r="AI130" s="214" t="s">
        <v>169</v>
      </c>
      <c r="AJ130" s="190" t="str">
        <f t="shared" si="21"/>
        <v>Baja</v>
      </c>
    </row>
    <row r="131" spans="1:36" ht="45" x14ac:dyDescent="0.25">
      <c r="A131" s="214" t="s">
        <v>780</v>
      </c>
      <c r="B131" s="214" t="s">
        <v>511</v>
      </c>
      <c r="C131" s="214" t="s">
        <v>750</v>
      </c>
      <c r="D131" s="214" t="s">
        <v>135</v>
      </c>
      <c r="E131" s="214" t="s">
        <v>135</v>
      </c>
      <c r="F131" s="214" t="s">
        <v>781</v>
      </c>
      <c r="G131" s="214" t="s">
        <v>782</v>
      </c>
      <c r="H131" s="214" t="s">
        <v>138</v>
      </c>
      <c r="I131" s="214" t="s">
        <v>161</v>
      </c>
      <c r="J131" s="214" t="s">
        <v>190</v>
      </c>
      <c r="K131" s="214" t="s">
        <v>191</v>
      </c>
      <c r="L131" s="214" t="s">
        <v>142</v>
      </c>
      <c r="M131" s="214" t="s">
        <v>457</v>
      </c>
      <c r="N131" s="214" t="s">
        <v>766</v>
      </c>
      <c r="O131" s="214" t="s">
        <v>779</v>
      </c>
      <c r="P131" s="214" t="s">
        <v>145</v>
      </c>
      <c r="Q131" s="214" t="s">
        <v>233</v>
      </c>
      <c r="R131" s="214" t="s">
        <v>756</v>
      </c>
      <c r="S131" s="214" t="s">
        <v>148</v>
      </c>
      <c r="T131" s="214" t="s">
        <v>234</v>
      </c>
      <c r="U131" s="214" t="s">
        <v>135</v>
      </c>
      <c r="V131" s="214" t="s">
        <v>756</v>
      </c>
      <c r="W131" s="218">
        <v>42644</v>
      </c>
      <c r="X131" s="214" t="s">
        <v>602</v>
      </c>
      <c r="Y131" s="214" t="s">
        <v>757</v>
      </c>
      <c r="Z131" s="214" t="s">
        <v>256</v>
      </c>
      <c r="AA131" s="214" t="s">
        <v>184</v>
      </c>
      <c r="AB131" s="218">
        <v>45891</v>
      </c>
      <c r="AC131" s="214" t="s">
        <v>574</v>
      </c>
      <c r="AD131" s="214" t="s">
        <v>150</v>
      </c>
      <c r="AE131" s="214" t="s">
        <v>150</v>
      </c>
      <c r="AF131" s="214" t="s">
        <v>150</v>
      </c>
      <c r="AG131" s="214" t="s">
        <v>169</v>
      </c>
      <c r="AH131" s="214" t="s">
        <v>169</v>
      </c>
      <c r="AI131" s="214" t="s">
        <v>169</v>
      </c>
      <c r="AJ131" s="190" t="str">
        <f t="shared" si="21"/>
        <v>Baja</v>
      </c>
    </row>
    <row r="132" spans="1:36" ht="45" x14ac:dyDescent="0.25">
      <c r="A132" s="214" t="s">
        <v>783</v>
      </c>
      <c r="B132" s="214" t="s">
        <v>511</v>
      </c>
      <c r="C132" s="214" t="s">
        <v>750</v>
      </c>
      <c r="D132" s="214" t="s">
        <v>751</v>
      </c>
      <c r="E132" s="214" t="s">
        <v>135</v>
      </c>
      <c r="F132" s="214" t="s">
        <v>784</v>
      </c>
      <c r="G132" s="214" t="s">
        <v>785</v>
      </c>
      <c r="H132" s="214" t="s">
        <v>138</v>
      </c>
      <c r="I132" s="214" t="s">
        <v>161</v>
      </c>
      <c r="J132" s="214" t="s">
        <v>190</v>
      </c>
      <c r="K132" s="214" t="s">
        <v>191</v>
      </c>
      <c r="L132" s="214" t="s">
        <v>142</v>
      </c>
      <c r="M132" s="214" t="s">
        <v>457</v>
      </c>
      <c r="N132" s="214" t="s">
        <v>766</v>
      </c>
      <c r="O132" s="214" t="s">
        <v>779</v>
      </c>
      <c r="P132" s="214" t="s">
        <v>145</v>
      </c>
      <c r="Q132" s="214" t="s">
        <v>233</v>
      </c>
      <c r="R132" s="214" t="s">
        <v>756</v>
      </c>
      <c r="S132" s="214" t="s">
        <v>148</v>
      </c>
      <c r="T132" s="214" t="s">
        <v>234</v>
      </c>
      <c r="U132" s="214" t="s">
        <v>135</v>
      </c>
      <c r="V132" s="214" t="s">
        <v>756</v>
      </c>
      <c r="W132" s="218">
        <v>42644</v>
      </c>
      <c r="X132" s="214" t="s">
        <v>602</v>
      </c>
      <c r="Y132" s="214" t="s">
        <v>757</v>
      </c>
      <c r="Z132" s="214" t="s">
        <v>256</v>
      </c>
      <c r="AA132" s="214" t="s">
        <v>184</v>
      </c>
      <c r="AB132" s="218">
        <v>45891</v>
      </c>
      <c r="AC132" s="214" t="s">
        <v>574</v>
      </c>
      <c r="AD132" s="214" t="s">
        <v>150</v>
      </c>
      <c r="AE132" s="214" t="s">
        <v>150</v>
      </c>
      <c r="AF132" s="214" t="s">
        <v>150</v>
      </c>
      <c r="AG132" s="214" t="s">
        <v>169</v>
      </c>
      <c r="AH132" s="214" t="s">
        <v>169</v>
      </c>
      <c r="AI132" s="214" t="s">
        <v>169</v>
      </c>
      <c r="AJ132" s="190" t="str">
        <f t="shared" si="21"/>
        <v>Baja</v>
      </c>
    </row>
    <row r="133" spans="1:36" ht="45" x14ac:dyDescent="0.25">
      <c r="A133" s="214" t="s">
        <v>786</v>
      </c>
      <c r="B133" s="214" t="s">
        <v>511</v>
      </c>
      <c r="C133" s="214" t="s">
        <v>750</v>
      </c>
      <c r="D133" s="214" t="s">
        <v>135</v>
      </c>
      <c r="E133" s="214" t="s">
        <v>135</v>
      </c>
      <c r="F133" s="214" t="s">
        <v>787</v>
      </c>
      <c r="G133" s="214" t="s">
        <v>788</v>
      </c>
      <c r="H133" s="214" t="s">
        <v>138</v>
      </c>
      <c r="I133" s="214" t="s">
        <v>161</v>
      </c>
      <c r="J133" s="214" t="s">
        <v>190</v>
      </c>
      <c r="K133" s="214" t="s">
        <v>191</v>
      </c>
      <c r="L133" s="214" t="s">
        <v>142</v>
      </c>
      <c r="M133" s="214" t="s">
        <v>457</v>
      </c>
      <c r="N133" s="214" t="s">
        <v>766</v>
      </c>
      <c r="O133" s="214" t="s">
        <v>779</v>
      </c>
      <c r="P133" s="214" t="s">
        <v>145</v>
      </c>
      <c r="Q133" s="214" t="s">
        <v>233</v>
      </c>
      <c r="R133" s="214" t="s">
        <v>756</v>
      </c>
      <c r="S133" s="214" t="s">
        <v>148</v>
      </c>
      <c r="T133" s="214" t="s">
        <v>234</v>
      </c>
      <c r="U133" s="214" t="s">
        <v>135</v>
      </c>
      <c r="V133" s="214" t="s">
        <v>756</v>
      </c>
      <c r="W133" s="218">
        <v>42644</v>
      </c>
      <c r="X133" s="214" t="s">
        <v>602</v>
      </c>
      <c r="Y133" s="214" t="s">
        <v>757</v>
      </c>
      <c r="Z133" s="214" t="s">
        <v>256</v>
      </c>
      <c r="AA133" s="214" t="s">
        <v>184</v>
      </c>
      <c r="AB133" s="218">
        <v>45891</v>
      </c>
      <c r="AC133" s="214" t="s">
        <v>574</v>
      </c>
      <c r="AD133" s="214" t="s">
        <v>150</v>
      </c>
      <c r="AE133" s="214" t="s">
        <v>150</v>
      </c>
      <c r="AF133" s="214" t="s">
        <v>150</v>
      </c>
      <c r="AG133" s="214" t="s">
        <v>151</v>
      </c>
      <c r="AH133" s="214" t="s">
        <v>151</v>
      </c>
      <c r="AI133" s="214" t="s">
        <v>151</v>
      </c>
      <c r="AJ133" s="190" t="str">
        <f t="shared" si="21"/>
        <v>Media</v>
      </c>
    </row>
    <row r="134" spans="1:36" ht="60" x14ac:dyDescent="0.25">
      <c r="A134" s="214" t="s">
        <v>789</v>
      </c>
      <c r="B134" s="214" t="s">
        <v>511</v>
      </c>
      <c r="C134" s="214" t="s">
        <v>750</v>
      </c>
      <c r="D134" s="214" t="s">
        <v>751</v>
      </c>
      <c r="E134" s="214" t="s">
        <v>135</v>
      </c>
      <c r="F134" s="214" t="s">
        <v>790</v>
      </c>
      <c r="G134" s="214" t="s">
        <v>791</v>
      </c>
      <c r="H134" s="214" t="s">
        <v>138</v>
      </c>
      <c r="I134" s="214" t="s">
        <v>161</v>
      </c>
      <c r="J134" s="214" t="s">
        <v>190</v>
      </c>
      <c r="K134" s="214" t="s">
        <v>191</v>
      </c>
      <c r="L134" s="214" t="s">
        <v>142</v>
      </c>
      <c r="M134" s="214" t="s">
        <v>457</v>
      </c>
      <c r="N134" s="214" t="s">
        <v>766</v>
      </c>
      <c r="O134" s="214" t="s">
        <v>779</v>
      </c>
      <c r="P134" s="214" t="s">
        <v>145</v>
      </c>
      <c r="Q134" s="214" t="s">
        <v>233</v>
      </c>
      <c r="R134" s="214" t="s">
        <v>756</v>
      </c>
      <c r="S134" s="214" t="s">
        <v>148</v>
      </c>
      <c r="T134" s="214" t="s">
        <v>234</v>
      </c>
      <c r="U134" s="214" t="s">
        <v>135</v>
      </c>
      <c r="V134" s="214" t="s">
        <v>756</v>
      </c>
      <c r="W134" s="218">
        <v>42644</v>
      </c>
      <c r="X134" s="214" t="s">
        <v>602</v>
      </c>
      <c r="Y134" s="214" t="s">
        <v>757</v>
      </c>
      <c r="Z134" s="214" t="s">
        <v>256</v>
      </c>
      <c r="AA134" s="214" t="s">
        <v>184</v>
      </c>
      <c r="AB134" s="218">
        <v>45891</v>
      </c>
      <c r="AC134" s="214" t="s">
        <v>574</v>
      </c>
      <c r="AD134" s="214" t="s">
        <v>150</v>
      </c>
      <c r="AE134" s="214" t="s">
        <v>150</v>
      </c>
      <c r="AF134" s="214" t="s">
        <v>150</v>
      </c>
      <c r="AG134" s="214" t="s">
        <v>169</v>
      </c>
      <c r="AH134" s="214" t="s">
        <v>169</v>
      </c>
      <c r="AI134" s="214" t="s">
        <v>169</v>
      </c>
      <c r="AJ134" s="190" t="str">
        <f t="shared" si="21"/>
        <v>Baja</v>
      </c>
    </row>
    <row r="135" spans="1:36" ht="45" x14ac:dyDescent="0.25">
      <c r="A135" s="214" t="s">
        <v>792</v>
      </c>
      <c r="B135" s="214" t="s">
        <v>511</v>
      </c>
      <c r="C135" s="214" t="s">
        <v>750</v>
      </c>
      <c r="D135" s="214" t="s">
        <v>793</v>
      </c>
      <c r="E135" s="214" t="s">
        <v>135</v>
      </c>
      <c r="F135" s="214" t="s">
        <v>794</v>
      </c>
      <c r="G135" s="214" t="s">
        <v>795</v>
      </c>
      <c r="H135" s="214" t="s">
        <v>138</v>
      </c>
      <c r="I135" s="214" t="s">
        <v>161</v>
      </c>
      <c r="J135" s="214" t="s">
        <v>190</v>
      </c>
      <c r="K135" s="214" t="s">
        <v>191</v>
      </c>
      <c r="L135" s="214" t="s">
        <v>142</v>
      </c>
      <c r="M135" s="214" t="s">
        <v>457</v>
      </c>
      <c r="N135" s="214" t="s">
        <v>766</v>
      </c>
      <c r="O135" s="214" t="s">
        <v>779</v>
      </c>
      <c r="P135" s="214" t="s">
        <v>145</v>
      </c>
      <c r="Q135" s="214" t="s">
        <v>233</v>
      </c>
      <c r="R135" s="214" t="s">
        <v>756</v>
      </c>
      <c r="S135" s="214" t="s">
        <v>148</v>
      </c>
      <c r="T135" s="214" t="s">
        <v>234</v>
      </c>
      <c r="U135" s="214" t="s">
        <v>135</v>
      </c>
      <c r="V135" s="214" t="s">
        <v>756</v>
      </c>
      <c r="W135" s="218">
        <v>42644</v>
      </c>
      <c r="X135" s="214" t="s">
        <v>602</v>
      </c>
      <c r="Y135" s="214" t="s">
        <v>757</v>
      </c>
      <c r="Z135" s="214" t="s">
        <v>256</v>
      </c>
      <c r="AA135" s="214" t="s">
        <v>184</v>
      </c>
      <c r="AB135" s="218">
        <v>45891</v>
      </c>
      <c r="AC135" s="214" t="s">
        <v>574</v>
      </c>
      <c r="AD135" s="214" t="s">
        <v>150</v>
      </c>
      <c r="AE135" s="214" t="s">
        <v>150</v>
      </c>
      <c r="AF135" s="214" t="s">
        <v>150</v>
      </c>
      <c r="AG135" s="214" t="s">
        <v>169</v>
      </c>
      <c r="AH135" s="214" t="s">
        <v>169</v>
      </c>
      <c r="AI135" s="214" t="s">
        <v>169</v>
      </c>
      <c r="AJ135" s="190" t="str">
        <f t="shared" si="21"/>
        <v>Baja</v>
      </c>
    </row>
    <row r="136" spans="1:36" ht="75" x14ac:dyDescent="0.25">
      <c r="A136" s="214" t="s">
        <v>796</v>
      </c>
      <c r="B136" s="214" t="s">
        <v>511</v>
      </c>
      <c r="C136" s="214" t="s">
        <v>750</v>
      </c>
      <c r="D136" s="214" t="s">
        <v>751</v>
      </c>
      <c r="E136" s="214" t="s">
        <v>135</v>
      </c>
      <c r="F136" s="214" t="s">
        <v>797</v>
      </c>
      <c r="G136" s="214" t="s">
        <v>798</v>
      </c>
      <c r="H136" s="214" t="s">
        <v>138</v>
      </c>
      <c r="I136" s="214" t="s">
        <v>161</v>
      </c>
      <c r="J136" s="214" t="s">
        <v>190</v>
      </c>
      <c r="K136" s="214" t="s">
        <v>191</v>
      </c>
      <c r="L136" s="214" t="s">
        <v>142</v>
      </c>
      <c r="M136" s="214" t="s">
        <v>457</v>
      </c>
      <c r="N136" s="214" t="s">
        <v>766</v>
      </c>
      <c r="O136" s="214" t="s">
        <v>779</v>
      </c>
      <c r="P136" s="214" t="s">
        <v>145</v>
      </c>
      <c r="Q136" s="214" t="s">
        <v>233</v>
      </c>
      <c r="R136" s="214" t="s">
        <v>756</v>
      </c>
      <c r="S136" s="214" t="s">
        <v>148</v>
      </c>
      <c r="T136" s="214" t="s">
        <v>234</v>
      </c>
      <c r="U136" s="214" t="s">
        <v>135</v>
      </c>
      <c r="V136" s="214" t="s">
        <v>756</v>
      </c>
      <c r="W136" s="218">
        <v>42644</v>
      </c>
      <c r="X136" s="214" t="s">
        <v>602</v>
      </c>
      <c r="Y136" s="214" t="s">
        <v>757</v>
      </c>
      <c r="Z136" s="214" t="s">
        <v>256</v>
      </c>
      <c r="AA136" s="214" t="s">
        <v>184</v>
      </c>
      <c r="AB136" s="218">
        <v>45891</v>
      </c>
      <c r="AC136" s="214" t="s">
        <v>574</v>
      </c>
      <c r="AD136" s="214" t="s">
        <v>150</v>
      </c>
      <c r="AE136" s="214" t="s">
        <v>150</v>
      </c>
      <c r="AF136" s="214" t="s">
        <v>150</v>
      </c>
      <c r="AG136" s="214" t="s">
        <v>169</v>
      </c>
      <c r="AH136" s="214" t="s">
        <v>169</v>
      </c>
      <c r="AI136" s="214" t="s">
        <v>169</v>
      </c>
      <c r="AJ136" s="190" t="str">
        <f t="shared" si="21"/>
        <v>Baja</v>
      </c>
    </row>
    <row r="137" spans="1:36" ht="60" x14ac:dyDescent="0.25">
      <c r="A137" s="214" t="s">
        <v>799</v>
      </c>
      <c r="B137" s="214" t="s">
        <v>511</v>
      </c>
      <c r="C137" s="214" t="s">
        <v>750</v>
      </c>
      <c r="D137" s="214" t="s">
        <v>751</v>
      </c>
      <c r="E137" s="214" t="s">
        <v>135</v>
      </c>
      <c r="F137" s="214" t="s">
        <v>800</v>
      </c>
      <c r="G137" s="214" t="s">
        <v>801</v>
      </c>
      <c r="H137" s="214" t="s">
        <v>138</v>
      </c>
      <c r="I137" s="214" t="s">
        <v>161</v>
      </c>
      <c r="J137" s="214" t="s">
        <v>190</v>
      </c>
      <c r="K137" s="214" t="s">
        <v>191</v>
      </c>
      <c r="L137" s="214" t="s">
        <v>219</v>
      </c>
      <c r="M137" s="214" t="s">
        <v>457</v>
      </c>
      <c r="N137" s="214" t="s">
        <v>766</v>
      </c>
      <c r="O137" s="214" t="s">
        <v>779</v>
      </c>
      <c r="P137" s="214" t="s">
        <v>145</v>
      </c>
      <c r="Q137" s="214" t="s">
        <v>233</v>
      </c>
      <c r="R137" s="214" t="s">
        <v>756</v>
      </c>
      <c r="S137" s="214" t="s">
        <v>148</v>
      </c>
      <c r="T137" s="214" t="s">
        <v>234</v>
      </c>
      <c r="U137" s="214" t="s">
        <v>135</v>
      </c>
      <c r="V137" s="214" t="s">
        <v>756</v>
      </c>
      <c r="W137" s="218">
        <v>42644</v>
      </c>
      <c r="X137" s="214" t="s">
        <v>602</v>
      </c>
      <c r="Y137" s="214" t="s">
        <v>757</v>
      </c>
      <c r="Z137" s="214" t="s">
        <v>256</v>
      </c>
      <c r="AA137" s="214" t="s">
        <v>184</v>
      </c>
      <c r="AB137" s="218">
        <v>45891</v>
      </c>
      <c r="AC137" s="214" t="s">
        <v>574</v>
      </c>
      <c r="AD137" s="214" t="s">
        <v>150</v>
      </c>
      <c r="AE137" s="214" t="s">
        <v>150</v>
      </c>
      <c r="AF137" s="214" t="s">
        <v>150</v>
      </c>
      <c r="AG137" s="214" t="s">
        <v>169</v>
      </c>
      <c r="AH137" s="214" t="s">
        <v>169</v>
      </c>
      <c r="AI137" s="214" t="s">
        <v>169</v>
      </c>
      <c r="AJ137" s="190" t="str">
        <f t="shared" si="21"/>
        <v>Baja</v>
      </c>
    </row>
    <row r="138" spans="1:36" ht="45" x14ac:dyDescent="0.25">
      <c r="A138" s="214" t="s">
        <v>802</v>
      </c>
      <c r="B138" s="214" t="s">
        <v>511</v>
      </c>
      <c r="C138" s="214" t="s">
        <v>750</v>
      </c>
      <c r="D138" s="214" t="s">
        <v>751</v>
      </c>
      <c r="E138" s="214" t="s">
        <v>135</v>
      </c>
      <c r="F138" s="214" t="s">
        <v>803</v>
      </c>
      <c r="G138" s="214" t="s">
        <v>804</v>
      </c>
      <c r="H138" s="214" t="s">
        <v>138</v>
      </c>
      <c r="I138" s="214" t="s">
        <v>161</v>
      </c>
      <c r="J138" s="214" t="s">
        <v>190</v>
      </c>
      <c r="K138" s="214" t="s">
        <v>191</v>
      </c>
      <c r="L138" s="214" t="s">
        <v>142</v>
      </c>
      <c r="M138" s="214" t="s">
        <v>457</v>
      </c>
      <c r="N138" s="214" t="s">
        <v>766</v>
      </c>
      <c r="O138" s="214" t="s">
        <v>779</v>
      </c>
      <c r="P138" s="214" t="s">
        <v>145</v>
      </c>
      <c r="Q138" s="214" t="s">
        <v>233</v>
      </c>
      <c r="R138" s="214" t="s">
        <v>756</v>
      </c>
      <c r="S138" s="214" t="s">
        <v>148</v>
      </c>
      <c r="T138" s="214" t="s">
        <v>234</v>
      </c>
      <c r="U138" s="214" t="s">
        <v>135</v>
      </c>
      <c r="V138" s="214" t="s">
        <v>756</v>
      </c>
      <c r="W138" s="218">
        <v>42644</v>
      </c>
      <c r="X138" s="214" t="s">
        <v>602</v>
      </c>
      <c r="Y138" s="214" t="s">
        <v>757</v>
      </c>
      <c r="Z138" s="214" t="s">
        <v>256</v>
      </c>
      <c r="AA138" s="214" t="s">
        <v>184</v>
      </c>
      <c r="AB138" s="218">
        <v>45891</v>
      </c>
      <c r="AC138" s="214" t="s">
        <v>574</v>
      </c>
      <c r="AD138" s="214" t="s">
        <v>150</v>
      </c>
      <c r="AE138" s="214" t="s">
        <v>150</v>
      </c>
      <c r="AF138" s="214" t="s">
        <v>150</v>
      </c>
      <c r="AG138" s="214" t="s">
        <v>169</v>
      </c>
      <c r="AH138" s="214" t="s">
        <v>169</v>
      </c>
      <c r="AI138" s="214" t="s">
        <v>169</v>
      </c>
      <c r="AJ138" s="190" t="str">
        <f t="shared" ref="AJ138:AJ201" si="33">IF(OR(AND(AG138="Alta",AH138="Alta"),AND(AG138="Alta",AI138="Alta"),AND(AH138="Alta",AI138="Alta")),"Alta",IF(AND(AG138="Baja",AH138="Baja",AI138="Baja"),"Baja",IF(AG138="Media","Media",IF(AG138="Alta","Media",IF(AH138="Media","Media",IF(AH138="Alta","Media",IF(AI138="Media","Media",IF(AI138="Alta","Media",""))))))))</f>
        <v>Baja</v>
      </c>
    </row>
    <row r="139" spans="1:36" ht="60" x14ac:dyDescent="0.25">
      <c r="A139" s="214" t="s">
        <v>805</v>
      </c>
      <c r="B139" s="214" t="s">
        <v>511</v>
      </c>
      <c r="C139" s="214" t="s">
        <v>750</v>
      </c>
      <c r="D139" s="214" t="s">
        <v>806</v>
      </c>
      <c r="E139" s="214" t="s">
        <v>135</v>
      </c>
      <c r="F139" s="214" t="s">
        <v>807</v>
      </c>
      <c r="G139" s="214" t="s">
        <v>808</v>
      </c>
      <c r="H139" s="214" t="s">
        <v>138</v>
      </c>
      <c r="I139" s="214" t="s">
        <v>161</v>
      </c>
      <c r="J139" s="214" t="s">
        <v>190</v>
      </c>
      <c r="K139" s="214" t="s">
        <v>191</v>
      </c>
      <c r="L139" s="214" t="s">
        <v>142</v>
      </c>
      <c r="M139" s="214" t="s">
        <v>457</v>
      </c>
      <c r="N139" s="214" t="s">
        <v>766</v>
      </c>
      <c r="O139" s="214" t="s">
        <v>779</v>
      </c>
      <c r="P139" s="214" t="s">
        <v>145</v>
      </c>
      <c r="Q139" s="214" t="s">
        <v>233</v>
      </c>
      <c r="R139" s="214" t="s">
        <v>756</v>
      </c>
      <c r="S139" s="214" t="s">
        <v>148</v>
      </c>
      <c r="T139" s="214" t="s">
        <v>234</v>
      </c>
      <c r="U139" s="214" t="s">
        <v>135</v>
      </c>
      <c r="V139" s="214" t="s">
        <v>756</v>
      </c>
      <c r="W139" s="218">
        <v>42644</v>
      </c>
      <c r="X139" s="214" t="s">
        <v>602</v>
      </c>
      <c r="Y139" s="214" t="s">
        <v>757</v>
      </c>
      <c r="Z139" s="214" t="s">
        <v>256</v>
      </c>
      <c r="AA139" s="214" t="s">
        <v>184</v>
      </c>
      <c r="AB139" s="218">
        <v>45891</v>
      </c>
      <c r="AC139" s="214" t="s">
        <v>574</v>
      </c>
      <c r="AD139" s="214" t="s">
        <v>150</v>
      </c>
      <c r="AE139" s="214" t="s">
        <v>150</v>
      </c>
      <c r="AF139" s="214" t="s">
        <v>150</v>
      </c>
      <c r="AG139" s="214" t="s">
        <v>169</v>
      </c>
      <c r="AH139" s="214" t="s">
        <v>169</v>
      </c>
      <c r="AI139" s="214" t="s">
        <v>169</v>
      </c>
      <c r="AJ139" s="190" t="str">
        <f t="shared" si="33"/>
        <v>Baja</v>
      </c>
    </row>
    <row r="140" spans="1:36" ht="45" x14ac:dyDescent="0.25">
      <c r="A140" s="214" t="s">
        <v>809</v>
      </c>
      <c r="B140" s="214" t="s">
        <v>511</v>
      </c>
      <c r="C140" s="214" t="s">
        <v>750</v>
      </c>
      <c r="D140" s="214" t="s">
        <v>135</v>
      </c>
      <c r="E140" s="214" t="s">
        <v>135</v>
      </c>
      <c r="F140" s="214" t="s">
        <v>810</v>
      </c>
      <c r="G140" s="214" t="s">
        <v>811</v>
      </c>
      <c r="H140" s="214" t="s">
        <v>138</v>
      </c>
      <c r="I140" s="214" t="s">
        <v>161</v>
      </c>
      <c r="J140" s="214" t="s">
        <v>190</v>
      </c>
      <c r="K140" s="214" t="s">
        <v>191</v>
      </c>
      <c r="L140" s="214" t="s">
        <v>219</v>
      </c>
      <c r="M140" s="214" t="s">
        <v>457</v>
      </c>
      <c r="N140" s="214" t="s">
        <v>766</v>
      </c>
      <c r="O140" s="214" t="s">
        <v>812</v>
      </c>
      <c r="P140" s="214" t="s">
        <v>145</v>
      </c>
      <c r="Q140" s="214" t="s">
        <v>233</v>
      </c>
      <c r="R140" s="214" t="s">
        <v>756</v>
      </c>
      <c r="S140" s="214" t="s">
        <v>148</v>
      </c>
      <c r="T140" s="214" t="s">
        <v>234</v>
      </c>
      <c r="U140" s="214" t="s">
        <v>135</v>
      </c>
      <c r="V140" s="214" t="s">
        <v>756</v>
      </c>
      <c r="W140" s="218">
        <v>42644</v>
      </c>
      <c r="X140" s="214" t="s">
        <v>602</v>
      </c>
      <c r="Y140" s="214" t="s">
        <v>757</v>
      </c>
      <c r="Z140" s="214" t="s">
        <v>256</v>
      </c>
      <c r="AA140" s="214" t="s">
        <v>184</v>
      </c>
      <c r="AB140" s="218">
        <v>45891</v>
      </c>
      <c r="AC140" s="214" t="s">
        <v>574</v>
      </c>
      <c r="AD140" s="214" t="s">
        <v>150</v>
      </c>
      <c r="AE140" s="214" t="s">
        <v>150</v>
      </c>
      <c r="AF140" s="214" t="s">
        <v>150</v>
      </c>
      <c r="AG140" s="214" t="s">
        <v>151</v>
      </c>
      <c r="AH140" s="214" t="s">
        <v>151</v>
      </c>
      <c r="AI140" s="214" t="s">
        <v>151</v>
      </c>
      <c r="AJ140" s="190" t="str">
        <f t="shared" si="33"/>
        <v>Media</v>
      </c>
    </row>
    <row r="141" spans="1:36" ht="30" x14ac:dyDescent="0.25">
      <c r="A141" s="214" t="s">
        <v>813</v>
      </c>
      <c r="B141" s="214" t="s">
        <v>511</v>
      </c>
      <c r="C141" s="214" t="s">
        <v>750</v>
      </c>
      <c r="D141" s="214" t="s">
        <v>135</v>
      </c>
      <c r="E141" s="214" t="s">
        <v>135</v>
      </c>
      <c r="F141" s="214" t="s">
        <v>814</v>
      </c>
      <c r="G141" s="214" t="s">
        <v>815</v>
      </c>
      <c r="H141" s="214" t="s">
        <v>138</v>
      </c>
      <c r="I141" s="214" t="s">
        <v>161</v>
      </c>
      <c r="J141" s="214" t="s">
        <v>190</v>
      </c>
      <c r="K141" s="214" t="s">
        <v>191</v>
      </c>
      <c r="L141" s="214" t="s">
        <v>142</v>
      </c>
      <c r="M141" s="214" t="s">
        <v>457</v>
      </c>
      <c r="N141" s="214" t="s">
        <v>175</v>
      </c>
      <c r="O141" s="214" t="s">
        <v>812</v>
      </c>
      <c r="P141" s="214" t="s">
        <v>145</v>
      </c>
      <c r="Q141" s="214" t="s">
        <v>233</v>
      </c>
      <c r="R141" s="214" t="s">
        <v>756</v>
      </c>
      <c r="S141" s="214" t="s">
        <v>148</v>
      </c>
      <c r="T141" s="214" t="s">
        <v>234</v>
      </c>
      <c r="U141" s="214" t="s">
        <v>135</v>
      </c>
      <c r="V141" s="214" t="s">
        <v>756</v>
      </c>
      <c r="W141" s="218">
        <v>42644</v>
      </c>
      <c r="X141" s="214" t="s">
        <v>602</v>
      </c>
      <c r="Y141" s="214" t="s">
        <v>757</v>
      </c>
      <c r="Z141" s="214" t="s">
        <v>256</v>
      </c>
      <c r="AA141" s="214" t="s">
        <v>184</v>
      </c>
      <c r="AB141" s="218">
        <v>45891</v>
      </c>
      <c r="AC141" s="214" t="s">
        <v>574</v>
      </c>
      <c r="AD141" s="214" t="s">
        <v>150</v>
      </c>
      <c r="AE141" s="214" t="s">
        <v>150</v>
      </c>
      <c r="AF141" s="214" t="s">
        <v>150</v>
      </c>
      <c r="AG141" s="214" t="s">
        <v>151</v>
      </c>
      <c r="AH141" s="214" t="s">
        <v>151</v>
      </c>
      <c r="AI141" s="214" t="s">
        <v>151</v>
      </c>
      <c r="AJ141" s="190" t="str">
        <f t="shared" si="33"/>
        <v>Media</v>
      </c>
    </row>
    <row r="142" spans="1:36" ht="30" x14ac:dyDescent="0.25">
      <c r="A142" s="214" t="s">
        <v>816</v>
      </c>
      <c r="B142" s="214" t="s">
        <v>511</v>
      </c>
      <c r="C142" s="214" t="s">
        <v>750</v>
      </c>
      <c r="D142" s="214" t="s">
        <v>135</v>
      </c>
      <c r="E142" s="214" t="s">
        <v>135</v>
      </c>
      <c r="F142" s="214" t="s">
        <v>817</v>
      </c>
      <c r="G142" s="214" t="s">
        <v>815</v>
      </c>
      <c r="H142" s="214" t="s">
        <v>138</v>
      </c>
      <c r="I142" s="214" t="s">
        <v>161</v>
      </c>
      <c r="J142" s="214" t="s">
        <v>190</v>
      </c>
      <c r="K142" s="214" t="s">
        <v>191</v>
      </c>
      <c r="L142" s="214" t="s">
        <v>142</v>
      </c>
      <c r="M142" s="214" t="s">
        <v>457</v>
      </c>
      <c r="N142" s="214" t="s">
        <v>175</v>
      </c>
      <c r="O142" s="214" t="s">
        <v>812</v>
      </c>
      <c r="P142" s="214" t="s">
        <v>145</v>
      </c>
      <c r="Q142" s="214" t="s">
        <v>233</v>
      </c>
      <c r="R142" s="214" t="s">
        <v>756</v>
      </c>
      <c r="S142" s="214" t="s">
        <v>148</v>
      </c>
      <c r="T142" s="214" t="s">
        <v>234</v>
      </c>
      <c r="U142" s="214" t="s">
        <v>135</v>
      </c>
      <c r="V142" s="214" t="s">
        <v>756</v>
      </c>
      <c r="W142" s="218">
        <v>42644</v>
      </c>
      <c r="X142" s="214" t="s">
        <v>602</v>
      </c>
      <c r="Y142" s="214" t="s">
        <v>757</v>
      </c>
      <c r="Z142" s="214" t="s">
        <v>256</v>
      </c>
      <c r="AA142" s="214" t="s">
        <v>184</v>
      </c>
      <c r="AB142" s="218">
        <v>45891</v>
      </c>
      <c r="AC142" s="214" t="s">
        <v>574</v>
      </c>
      <c r="AD142" s="214" t="s">
        <v>150</v>
      </c>
      <c r="AE142" s="214" t="s">
        <v>150</v>
      </c>
      <c r="AF142" s="214" t="s">
        <v>150</v>
      </c>
      <c r="AG142" s="214" t="s">
        <v>151</v>
      </c>
      <c r="AH142" s="214" t="s">
        <v>151</v>
      </c>
      <c r="AI142" s="214" t="s">
        <v>151</v>
      </c>
      <c r="AJ142" s="190" t="str">
        <f t="shared" si="33"/>
        <v>Media</v>
      </c>
    </row>
    <row r="143" spans="1:36" ht="45" x14ac:dyDescent="0.25">
      <c r="A143" s="214" t="s">
        <v>818</v>
      </c>
      <c r="B143" s="214" t="s">
        <v>511</v>
      </c>
      <c r="C143" s="214" t="s">
        <v>750</v>
      </c>
      <c r="D143" s="214" t="s">
        <v>806</v>
      </c>
      <c r="E143" s="214" t="s">
        <v>135</v>
      </c>
      <c r="F143" s="214" t="s">
        <v>819</v>
      </c>
      <c r="G143" s="214" t="s">
        <v>820</v>
      </c>
      <c r="H143" s="214" t="s">
        <v>138</v>
      </c>
      <c r="I143" s="214" t="s">
        <v>161</v>
      </c>
      <c r="J143" s="214" t="s">
        <v>190</v>
      </c>
      <c r="K143" s="214" t="s">
        <v>191</v>
      </c>
      <c r="L143" s="214" t="s">
        <v>219</v>
      </c>
      <c r="M143" s="214" t="s">
        <v>457</v>
      </c>
      <c r="N143" s="214" t="s">
        <v>766</v>
      </c>
      <c r="O143" s="214" t="s">
        <v>779</v>
      </c>
      <c r="P143" s="214" t="s">
        <v>145</v>
      </c>
      <c r="Q143" s="214" t="s">
        <v>233</v>
      </c>
      <c r="R143" s="214" t="s">
        <v>756</v>
      </c>
      <c r="S143" s="214" t="s">
        <v>148</v>
      </c>
      <c r="T143" s="214" t="s">
        <v>234</v>
      </c>
      <c r="U143" s="214" t="s">
        <v>135</v>
      </c>
      <c r="V143" s="214" t="s">
        <v>756</v>
      </c>
      <c r="W143" s="218">
        <v>42644</v>
      </c>
      <c r="X143" s="214" t="s">
        <v>602</v>
      </c>
      <c r="Y143" s="214" t="s">
        <v>757</v>
      </c>
      <c r="Z143" s="214" t="s">
        <v>256</v>
      </c>
      <c r="AA143" s="214" t="s">
        <v>184</v>
      </c>
      <c r="AB143" s="218">
        <v>45891</v>
      </c>
      <c r="AC143" s="214" t="s">
        <v>574</v>
      </c>
      <c r="AD143" s="214" t="s">
        <v>150</v>
      </c>
      <c r="AE143" s="214" t="s">
        <v>150</v>
      </c>
      <c r="AF143" s="214" t="s">
        <v>150</v>
      </c>
      <c r="AG143" s="214" t="s">
        <v>151</v>
      </c>
      <c r="AH143" s="214" t="s">
        <v>151</v>
      </c>
      <c r="AI143" s="214" t="s">
        <v>151</v>
      </c>
      <c r="AJ143" s="190" t="str">
        <f t="shared" si="33"/>
        <v>Media</v>
      </c>
    </row>
    <row r="144" spans="1:36" ht="45" x14ac:dyDescent="0.25">
      <c r="A144" s="214" t="s">
        <v>821</v>
      </c>
      <c r="B144" s="214" t="s">
        <v>511</v>
      </c>
      <c r="C144" s="214" t="s">
        <v>750</v>
      </c>
      <c r="D144" s="214" t="s">
        <v>822</v>
      </c>
      <c r="E144" s="214" t="s">
        <v>135</v>
      </c>
      <c r="F144" s="214" t="s">
        <v>823</v>
      </c>
      <c r="G144" s="214" t="s">
        <v>824</v>
      </c>
      <c r="H144" s="214" t="s">
        <v>138</v>
      </c>
      <c r="I144" s="214" t="s">
        <v>161</v>
      </c>
      <c r="J144" s="214" t="s">
        <v>190</v>
      </c>
      <c r="K144" s="214" t="s">
        <v>191</v>
      </c>
      <c r="L144" s="214" t="s">
        <v>142</v>
      </c>
      <c r="M144" s="214" t="s">
        <v>457</v>
      </c>
      <c r="N144" s="214" t="s">
        <v>766</v>
      </c>
      <c r="O144" s="214" t="s">
        <v>779</v>
      </c>
      <c r="P144" s="214" t="s">
        <v>145</v>
      </c>
      <c r="Q144" s="214" t="s">
        <v>233</v>
      </c>
      <c r="R144" s="214" t="s">
        <v>756</v>
      </c>
      <c r="S144" s="214" t="s">
        <v>148</v>
      </c>
      <c r="T144" s="214" t="s">
        <v>234</v>
      </c>
      <c r="U144" s="214" t="s">
        <v>135</v>
      </c>
      <c r="V144" s="214" t="s">
        <v>756</v>
      </c>
      <c r="W144" s="218">
        <v>42644</v>
      </c>
      <c r="X144" s="214" t="s">
        <v>602</v>
      </c>
      <c r="Y144" s="214" t="s">
        <v>757</v>
      </c>
      <c r="Z144" s="214" t="s">
        <v>256</v>
      </c>
      <c r="AA144" s="214" t="s">
        <v>184</v>
      </c>
      <c r="AB144" s="218">
        <v>45891</v>
      </c>
      <c r="AC144" s="214" t="s">
        <v>574</v>
      </c>
      <c r="AD144" s="214" t="s">
        <v>150</v>
      </c>
      <c r="AE144" s="214" t="s">
        <v>150</v>
      </c>
      <c r="AF144" s="214" t="s">
        <v>150</v>
      </c>
      <c r="AG144" s="214" t="s">
        <v>151</v>
      </c>
      <c r="AH144" s="214" t="s">
        <v>151</v>
      </c>
      <c r="AI144" s="214" t="s">
        <v>151</v>
      </c>
      <c r="AJ144" s="190" t="str">
        <f t="shared" si="33"/>
        <v>Media</v>
      </c>
    </row>
    <row r="145" spans="1:36" ht="60" x14ac:dyDescent="0.25">
      <c r="A145" s="214" t="s">
        <v>825</v>
      </c>
      <c r="B145" s="214" t="s">
        <v>511</v>
      </c>
      <c r="C145" s="214" t="s">
        <v>750</v>
      </c>
      <c r="D145" s="214" t="s">
        <v>135</v>
      </c>
      <c r="E145" s="214" t="s">
        <v>135</v>
      </c>
      <c r="F145" s="214" t="s">
        <v>826</v>
      </c>
      <c r="G145" s="214" t="s">
        <v>827</v>
      </c>
      <c r="H145" s="214" t="s">
        <v>138</v>
      </c>
      <c r="I145" s="214" t="s">
        <v>161</v>
      </c>
      <c r="J145" s="214" t="s">
        <v>190</v>
      </c>
      <c r="K145" s="214" t="s">
        <v>191</v>
      </c>
      <c r="L145" s="214" t="s">
        <v>142</v>
      </c>
      <c r="M145" s="214" t="s">
        <v>457</v>
      </c>
      <c r="N145" s="214" t="s">
        <v>766</v>
      </c>
      <c r="O145" s="214" t="s">
        <v>779</v>
      </c>
      <c r="P145" s="214" t="s">
        <v>145</v>
      </c>
      <c r="Q145" s="214" t="s">
        <v>233</v>
      </c>
      <c r="R145" s="214" t="s">
        <v>756</v>
      </c>
      <c r="S145" s="214" t="s">
        <v>148</v>
      </c>
      <c r="T145" s="214" t="s">
        <v>234</v>
      </c>
      <c r="U145" s="214" t="s">
        <v>135</v>
      </c>
      <c r="V145" s="214" t="s">
        <v>756</v>
      </c>
      <c r="W145" s="218">
        <v>42644</v>
      </c>
      <c r="X145" s="214" t="s">
        <v>602</v>
      </c>
      <c r="Y145" s="214" t="s">
        <v>757</v>
      </c>
      <c r="Z145" s="214" t="s">
        <v>256</v>
      </c>
      <c r="AA145" s="214" t="s">
        <v>184</v>
      </c>
      <c r="AB145" s="218">
        <v>45891</v>
      </c>
      <c r="AC145" s="214" t="s">
        <v>574</v>
      </c>
      <c r="AD145" s="214" t="s">
        <v>150</v>
      </c>
      <c r="AE145" s="214" t="s">
        <v>150</v>
      </c>
      <c r="AF145" s="214" t="s">
        <v>150</v>
      </c>
      <c r="AG145" s="214" t="s">
        <v>151</v>
      </c>
      <c r="AH145" s="214" t="s">
        <v>151</v>
      </c>
      <c r="AI145" s="214" t="s">
        <v>151</v>
      </c>
      <c r="AJ145" s="190" t="str">
        <f t="shared" si="33"/>
        <v>Media</v>
      </c>
    </row>
    <row r="146" spans="1:36" ht="90" x14ac:dyDescent="0.25">
      <c r="A146" s="214" t="s">
        <v>828</v>
      </c>
      <c r="B146" s="214" t="s">
        <v>511</v>
      </c>
      <c r="C146" s="214" t="s">
        <v>750</v>
      </c>
      <c r="D146" s="214" t="s">
        <v>135</v>
      </c>
      <c r="E146" s="214" t="s">
        <v>135</v>
      </c>
      <c r="F146" s="214" t="s">
        <v>829</v>
      </c>
      <c r="G146" s="214" t="s">
        <v>830</v>
      </c>
      <c r="H146" s="214" t="s">
        <v>138</v>
      </c>
      <c r="I146" s="214" t="s">
        <v>161</v>
      </c>
      <c r="J146" s="214" t="s">
        <v>190</v>
      </c>
      <c r="K146" s="214" t="s">
        <v>191</v>
      </c>
      <c r="L146" s="214" t="s">
        <v>142</v>
      </c>
      <c r="M146" s="214" t="s">
        <v>457</v>
      </c>
      <c r="N146" s="214" t="s">
        <v>175</v>
      </c>
      <c r="O146" s="214" t="s">
        <v>779</v>
      </c>
      <c r="P146" s="214" t="s">
        <v>145</v>
      </c>
      <c r="Q146" s="214" t="s">
        <v>233</v>
      </c>
      <c r="R146" s="214" t="s">
        <v>756</v>
      </c>
      <c r="S146" s="214" t="s">
        <v>148</v>
      </c>
      <c r="T146" s="214" t="s">
        <v>234</v>
      </c>
      <c r="U146" s="214" t="s">
        <v>135</v>
      </c>
      <c r="V146" s="214" t="s">
        <v>756</v>
      </c>
      <c r="W146" s="218">
        <v>42644</v>
      </c>
      <c r="X146" s="214" t="s">
        <v>602</v>
      </c>
      <c r="Y146" s="214" t="s">
        <v>757</v>
      </c>
      <c r="Z146" s="214" t="s">
        <v>256</v>
      </c>
      <c r="AA146" s="214" t="s">
        <v>750</v>
      </c>
      <c r="AB146" s="218">
        <v>45891</v>
      </c>
      <c r="AC146" s="214" t="s">
        <v>574</v>
      </c>
      <c r="AD146" s="214" t="s">
        <v>150</v>
      </c>
      <c r="AE146" s="214" t="s">
        <v>150</v>
      </c>
      <c r="AF146" s="214" t="s">
        <v>150</v>
      </c>
      <c r="AG146" s="214" t="s">
        <v>169</v>
      </c>
      <c r="AH146" s="214" t="s">
        <v>169</v>
      </c>
      <c r="AI146" s="214" t="s">
        <v>169</v>
      </c>
      <c r="AJ146" s="190" t="str">
        <f t="shared" si="33"/>
        <v>Baja</v>
      </c>
    </row>
    <row r="147" spans="1:36" ht="90" x14ac:dyDescent="0.25">
      <c r="A147" s="214" t="s">
        <v>831</v>
      </c>
      <c r="B147" s="214" t="s">
        <v>511</v>
      </c>
      <c r="C147" s="214" t="s">
        <v>750</v>
      </c>
      <c r="D147" s="214" t="s">
        <v>793</v>
      </c>
      <c r="E147" s="214" t="s">
        <v>135</v>
      </c>
      <c r="F147" s="214" t="s">
        <v>832</v>
      </c>
      <c r="G147" s="214" t="s">
        <v>833</v>
      </c>
      <c r="H147" s="214" t="s">
        <v>138</v>
      </c>
      <c r="I147" s="214" t="s">
        <v>161</v>
      </c>
      <c r="J147" s="214" t="s">
        <v>190</v>
      </c>
      <c r="K147" s="214" t="s">
        <v>191</v>
      </c>
      <c r="L147" s="214" t="s">
        <v>219</v>
      </c>
      <c r="M147" s="214" t="s">
        <v>457</v>
      </c>
      <c r="N147" s="214" t="s">
        <v>834</v>
      </c>
      <c r="O147" s="214" t="s">
        <v>779</v>
      </c>
      <c r="P147" s="214" t="s">
        <v>145</v>
      </c>
      <c r="Q147" s="214" t="s">
        <v>233</v>
      </c>
      <c r="R147" s="214" t="s">
        <v>756</v>
      </c>
      <c r="S147" s="214" t="s">
        <v>148</v>
      </c>
      <c r="T147" s="214" t="s">
        <v>234</v>
      </c>
      <c r="U147" s="214" t="s">
        <v>135</v>
      </c>
      <c r="V147" s="214" t="s">
        <v>756</v>
      </c>
      <c r="W147" s="218">
        <v>42644</v>
      </c>
      <c r="X147" s="214" t="s">
        <v>602</v>
      </c>
      <c r="Y147" s="214" t="s">
        <v>757</v>
      </c>
      <c r="Z147" s="214" t="s">
        <v>256</v>
      </c>
      <c r="AA147" s="214" t="s">
        <v>184</v>
      </c>
      <c r="AB147" s="218">
        <v>45891</v>
      </c>
      <c r="AC147" s="214" t="s">
        <v>574</v>
      </c>
      <c r="AD147" s="214" t="s">
        <v>150</v>
      </c>
      <c r="AE147" s="214" t="s">
        <v>150</v>
      </c>
      <c r="AF147" s="214" t="s">
        <v>150</v>
      </c>
      <c r="AG147" s="214" t="s">
        <v>151</v>
      </c>
      <c r="AH147" s="214" t="s">
        <v>151</v>
      </c>
      <c r="AI147" s="214" t="s">
        <v>151</v>
      </c>
      <c r="AJ147" s="190" t="str">
        <f t="shared" si="33"/>
        <v>Media</v>
      </c>
    </row>
    <row r="148" spans="1:36" ht="45" x14ac:dyDescent="0.25">
      <c r="A148" s="214" t="s">
        <v>835</v>
      </c>
      <c r="B148" s="214" t="s">
        <v>511</v>
      </c>
      <c r="C148" s="214" t="s">
        <v>750</v>
      </c>
      <c r="D148" s="214" t="s">
        <v>751</v>
      </c>
      <c r="E148" s="214" t="s">
        <v>836</v>
      </c>
      <c r="F148" s="214" t="s">
        <v>837</v>
      </c>
      <c r="G148" s="214" t="s">
        <v>838</v>
      </c>
      <c r="H148" s="214" t="s">
        <v>138</v>
      </c>
      <c r="I148" s="214" t="s">
        <v>161</v>
      </c>
      <c r="J148" s="214" t="s">
        <v>190</v>
      </c>
      <c r="K148" s="214" t="s">
        <v>191</v>
      </c>
      <c r="L148" s="214" t="s">
        <v>219</v>
      </c>
      <c r="M148" s="214" t="s">
        <v>839</v>
      </c>
      <c r="N148" s="214" t="s">
        <v>840</v>
      </c>
      <c r="O148" s="214" t="s">
        <v>841</v>
      </c>
      <c r="P148" s="214" t="s">
        <v>145</v>
      </c>
      <c r="Q148" s="214" t="s">
        <v>233</v>
      </c>
      <c r="R148" s="214" t="s">
        <v>756</v>
      </c>
      <c r="S148" s="214" t="s">
        <v>148</v>
      </c>
      <c r="T148" s="214" t="s">
        <v>234</v>
      </c>
      <c r="U148" s="214" t="s">
        <v>135</v>
      </c>
      <c r="V148" s="214" t="s">
        <v>756</v>
      </c>
      <c r="W148" s="218">
        <v>42644</v>
      </c>
      <c r="X148" s="214" t="s">
        <v>602</v>
      </c>
      <c r="Y148" s="214" t="s">
        <v>757</v>
      </c>
      <c r="Z148" s="214" t="s">
        <v>256</v>
      </c>
      <c r="AA148" s="214" t="s">
        <v>184</v>
      </c>
      <c r="AB148" s="218">
        <v>45891</v>
      </c>
      <c r="AC148" s="214" t="s">
        <v>574</v>
      </c>
      <c r="AD148" s="214" t="s">
        <v>150</v>
      </c>
      <c r="AE148" s="214" t="s">
        <v>150</v>
      </c>
      <c r="AF148" s="214" t="s">
        <v>150</v>
      </c>
      <c r="AG148" s="214" t="s">
        <v>169</v>
      </c>
      <c r="AH148" s="214" t="s">
        <v>169</v>
      </c>
      <c r="AI148" s="214" t="s">
        <v>169</v>
      </c>
      <c r="AJ148" s="190" t="str">
        <f t="shared" si="33"/>
        <v>Baja</v>
      </c>
    </row>
    <row r="149" spans="1:36" ht="60" x14ac:dyDescent="0.25">
      <c r="A149" s="214" t="s">
        <v>842</v>
      </c>
      <c r="B149" s="214" t="s">
        <v>511</v>
      </c>
      <c r="C149" s="214" t="s">
        <v>750</v>
      </c>
      <c r="D149" s="214" t="s">
        <v>843</v>
      </c>
      <c r="E149" s="214" t="s">
        <v>135</v>
      </c>
      <c r="F149" s="214" t="s">
        <v>844</v>
      </c>
      <c r="G149" s="214" t="s">
        <v>845</v>
      </c>
      <c r="H149" s="214" t="s">
        <v>138</v>
      </c>
      <c r="I149" s="214" t="s">
        <v>161</v>
      </c>
      <c r="J149" s="214" t="s">
        <v>190</v>
      </c>
      <c r="K149" s="214" t="s">
        <v>191</v>
      </c>
      <c r="L149" s="214" t="s">
        <v>219</v>
      </c>
      <c r="M149" s="214" t="s">
        <v>839</v>
      </c>
      <c r="N149" s="214" t="s">
        <v>846</v>
      </c>
      <c r="O149" s="214" t="s">
        <v>847</v>
      </c>
      <c r="P149" s="214" t="s">
        <v>145</v>
      </c>
      <c r="Q149" s="214" t="s">
        <v>233</v>
      </c>
      <c r="R149" s="214" t="s">
        <v>756</v>
      </c>
      <c r="S149" s="214" t="s">
        <v>148</v>
      </c>
      <c r="T149" s="214" t="s">
        <v>234</v>
      </c>
      <c r="U149" s="214" t="s">
        <v>135</v>
      </c>
      <c r="V149" s="214" t="s">
        <v>756</v>
      </c>
      <c r="W149" s="218">
        <v>42644</v>
      </c>
      <c r="X149" s="214" t="s">
        <v>602</v>
      </c>
      <c r="Y149" s="214" t="s">
        <v>757</v>
      </c>
      <c r="Z149" s="214" t="s">
        <v>256</v>
      </c>
      <c r="AA149" s="214" t="s">
        <v>184</v>
      </c>
      <c r="AB149" s="218">
        <v>45891</v>
      </c>
      <c r="AC149" s="214" t="s">
        <v>574</v>
      </c>
      <c r="AD149" s="214" t="s">
        <v>150</v>
      </c>
      <c r="AE149" s="214" t="s">
        <v>150</v>
      </c>
      <c r="AF149" s="214" t="s">
        <v>150</v>
      </c>
      <c r="AG149" s="214" t="s">
        <v>151</v>
      </c>
      <c r="AH149" s="214" t="s">
        <v>151</v>
      </c>
      <c r="AI149" s="214" t="s">
        <v>151</v>
      </c>
      <c r="AJ149" s="190" t="str">
        <f t="shared" si="33"/>
        <v>Media</v>
      </c>
    </row>
    <row r="150" spans="1:36" ht="75" x14ac:dyDescent="0.25">
      <c r="A150" s="214" t="s">
        <v>848</v>
      </c>
      <c r="B150" s="214" t="s">
        <v>511</v>
      </c>
      <c r="C150" s="214" t="s">
        <v>750</v>
      </c>
      <c r="D150" s="214" t="s">
        <v>135</v>
      </c>
      <c r="E150" s="214" t="s">
        <v>135</v>
      </c>
      <c r="F150" s="214" t="s">
        <v>849</v>
      </c>
      <c r="G150" s="214" t="s">
        <v>850</v>
      </c>
      <c r="H150" s="214" t="s">
        <v>138</v>
      </c>
      <c r="I150" s="214" t="s">
        <v>161</v>
      </c>
      <c r="J150" s="214" t="s">
        <v>190</v>
      </c>
      <c r="K150" s="214" t="s">
        <v>191</v>
      </c>
      <c r="L150" s="214" t="s">
        <v>219</v>
      </c>
      <c r="M150" s="214" t="s">
        <v>839</v>
      </c>
      <c r="N150" s="214" t="s">
        <v>851</v>
      </c>
      <c r="O150" s="214" t="s">
        <v>852</v>
      </c>
      <c r="P150" s="214" t="s">
        <v>145</v>
      </c>
      <c r="Q150" s="214" t="s">
        <v>233</v>
      </c>
      <c r="R150" s="214" t="s">
        <v>756</v>
      </c>
      <c r="S150" s="214" t="s">
        <v>148</v>
      </c>
      <c r="T150" s="214" t="s">
        <v>234</v>
      </c>
      <c r="U150" s="214" t="s">
        <v>135</v>
      </c>
      <c r="V150" s="214" t="s">
        <v>756</v>
      </c>
      <c r="W150" s="218">
        <v>42644</v>
      </c>
      <c r="X150" s="214" t="s">
        <v>602</v>
      </c>
      <c r="Y150" s="214" t="s">
        <v>757</v>
      </c>
      <c r="Z150" s="214" t="s">
        <v>256</v>
      </c>
      <c r="AA150" s="214" t="s">
        <v>184</v>
      </c>
      <c r="AB150" s="218">
        <v>45891</v>
      </c>
      <c r="AC150" s="214" t="s">
        <v>574</v>
      </c>
      <c r="AD150" s="214" t="s">
        <v>150</v>
      </c>
      <c r="AE150" s="214" t="s">
        <v>150</v>
      </c>
      <c r="AF150" s="214" t="s">
        <v>150</v>
      </c>
      <c r="AG150" s="214" t="s">
        <v>151</v>
      </c>
      <c r="AH150" s="214" t="s">
        <v>151</v>
      </c>
      <c r="AI150" s="214" t="s">
        <v>151</v>
      </c>
      <c r="AJ150" s="190" t="str">
        <f t="shared" si="33"/>
        <v>Media</v>
      </c>
    </row>
    <row r="151" spans="1:36" ht="60" x14ac:dyDescent="0.25">
      <c r="A151" s="214" t="s">
        <v>853</v>
      </c>
      <c r="B151" s="214" t="s">
        <v>511</v>
      </c>
      <c r="C151" s="214" t="s">
        <v>750</v>
      </c>
      <c r="D151" s="214" t="s">
        <v>822</v>
      </c>
      <c r="E151" s="214" t="s">
        <v>135</v>
      </c>
      <c r="F151" s="214" t="s">
        <v>854</v>
      </c>
      <c r="G151" s="214" t="s">
        <v>855</v>
      </c>
      <c r="H151" s="214" t="s">
        <v>138</v>
      </c>
      <c r="I151" s="214" t="s">
        <v>161</v>
      </c>
      <c r="J151" s="214" t="s">
        <v>190</v>
      </c>
      <c r="K151" s="214" t="s">
        <v>191</v>
      </c>
      <c r="L151" s="214" t="s">
        <v>219</v>
      </c>
      <c r="M151" s="214" t="s">
        <v>856</v>
      </c>
      <c r="N151" s="214" t="s">
        <v>175</v>
      </c>
      <c r="O151" s="214" t="s">
        <v>857</v>
      </c>
      <c r="P151" s="214" t="s">
        <v>145</v>
      </c>
      <c r="Q151" s="214" t="s">
        <v>233</v>
      </c>
      <c r="R151" s="214" t="s">
        <v>756</v>
      </c>
      <c r="S151" s="214" t="s">
        <v>148</v>
      </c>
      <c r="T151" s="214" t="s">
        <v>234</v>
      </c>
      <c r="U151" s="214" t="s">
        <v>135</v>
      </c>
      <c r="V151" s="214" t="s">
        <v>756</v>
      </c>
      <c r="W151" s="218">
        <v>42644</v>
      </c>
      <c r="X151" s="214" t="s">
        <v>602</v>
      </c>
      <c r="Y151" s="214" t="s">
        <v>757</v>
      </c>
      <c r="Z151" s="214" t="s">
        <v>256</v>
      </c>
      <c r="AA151" s="214" t="s">
        <v>184</v>
      </c>
      <c r="AB151" s="218">
        <v>45891</v>
      </c>
      <c r="AC151" s="214" t="s">
        <v>574</v>
      </c>
      <c r="AD151" s="214" t="s">
        <v>150</v>
      </c>
      <c r="AE151" s="214" t="s">
        <v>150</v>
      </c>
      <c r="AF151" s="214" t="s">
        <v>150</v>
      </c>
      <c r="AG151" s="214" t="s">
        <v>151</v>
      </c>
      <c r="AH151" s="214" t="s">
        <v>151</v>
      </c>
      <c r="AI151" s="214" t="s">
        <v>151</v>
      </c>
      <c r="AJ151" s="190" t="str">
        <f t="shared" si="33"/>
        <v>Media</v>
      </c>
    </row>
    <row r="152" spans="1:36" ht="45" x14ac:dyDescent="0.25">
      <c r="A152" s="214" t="s">
        <v>858</v>
      </c>
      <c r="B152" s="214" t="s">
        <v>511</v>
      </c>
      <c r="C152" s="214" t="s">
        <v>750</v>
      </c>
      <c r="D152" s="214" t="s">
        <v>135</v>
      </c>
      <c r="E152" s="214" t="s">
        <v>135</v>
      </c>
      <c r="F152" s="214" t="s">
        <v>859</v>
      </c>
      <c r="G152" s="214" t="s">
        <v>860</v>
      </c>
      <c r="H152" s="214" t="s">
        <v>138</v>
      </c>
      <c r="I152" s="214" t="s">
        <v>426</v>
      </c>
      <c r="J152" s="214" t="s">
        <v>242</v>
      </c>
      <c r="K152" s="214" t="s">
        <v>141</v>
      </c>
      <c r="L152" s="214" t="s">
        <v>142</v>
      </c>
      <c r="M152" s="214" t="s">
        <v>839</v>
      </c>
      <c r="N152" s="214" t="s">
        <v>846</v>
      </c>
      <c r="O152" s="214" t="s">
        <v>861</v>
      </c>
      <c r="P152" s="214" t="s">
        <v>201</v>
      </c>
      <c r="Q152" s="214" t="s">
        <v>233</v>
      </c>
      <c r="R152" s="214" t="s">
        <v>406</v>
      </c>
      <c r="S152" s="214" t="s">
        <v>166</v>
      </c>
      <c r="T152" s="214" t="s">
        <v>167</v>
      </c>
      <c r="U152" s="214" t="s">
        <v>135</v>
      </c>
      <c r="V152" s="214" t="s">
        <v>756</v>
      </c>
      <c r="W152" s="218">
        <v>42644</v>
      </c>
      <c r="X152" s="214" t="s">
        <v>235</v>
      </c>
      <c r="Y152" s="214" t="s">
        <v>862</v>
      </c>
      <c r="Z152" s="214" t="s">
        <v>256</v>
      </c>
      <c r="AA152" s="214" t="s">
        <v>184</v>
      </c>
      <c r="AB152" s="218">
        <v>45891</v>
      </c>
      <c r="AC152" s="214" t="s">
        <v>574</v>
      </c>
      <c r="AD152" s="214" t="s">
        <v>150</v>
      </c>
      <c r="AE152" s="214" t="s">
        <v>150</v>
      </c>
      <c r="AF152" s="214" t="s">
        <v>150</v>
      </c>
      <c r="AG152" s="214" t="s">
        <v>151</v>
      </c>
      <c r="AH152" s="214" t="s">
        <v>151</v>
      </c>
      <c r="AI152" s="214" t="s">
        <v>151</v>
      </c>
      <c r="AJ152" s="190" t="str">
        <f t="shared" si="33"/>
        <v>Media</v>
      </c>
    </row>
    <row r="153" spans="1:36" ht="30" x14ac:dyDescent="0.25">
      <c r="A153" s="214" t="s">
        <v>863</v>
      </c>
      <c r="B153" s="214" t="s">
        <v>511</v>
      </c>
      <c r="C153" s="214" t="s">
        <v>750</v>
      </c>
      <c r="D153" s="214" t="s">
        <v>135</v>
      </c>
      <c r="E153" s="214" t="s">
        <v>135</v>
      </c>
      <c r="F153" s="214" t="s">
        <v>864</v>
      </c>
      <c r="G153" s="214" t="s">
        <v>865</v>
      </c>
      <c r="H153" s="214" t="s">
        <v>138</v>
      </c>
      <c r="I153" s="214" t="s">
        <v>161</v>
      </c>
      <c r="J153" s="214" t="s">
        <v>190</v>
      </c>
      <c r="K153" s="214" t="s">
        <v>141</v>
      </c>
      <c r="L153" s="214" t="s">
        <v>219</v>
      </c>
      <c r="M153" s="214" t="s">
        <v>136</v>
      </c>
      <c r="N153" s="214" t="s">
        <v>866</v>
      </c>
      <c r="O153" s="214" t="s">
        <v>864</v>
      </c>
      <c r="P153" s="214" t="s">
        <v>145</v>
      </c>
      <c r="Q153" s="214" t="s">
        <v>233</v>
      </c>
      <c r="R153" s="214" t="s">
        <v>756</v>
      </c>
      <c r="S153" s="214" t="s">
        <v>148</v>
      </c>
      <c r="T153" s="214" t="s">
        <v>234</v>
      </c>
      <c r="U153" s="214" t="s">
        <v>135</v>
      </c>
      <c r="V153" s="214" t="s">
        <v>756</v>
      </c>
      <c r="W153" s="218">
        <v>42644</v>
      </c>
      <c r="X153" s="214" t="s">
        <v>235</v>
      </c>
      <c r="Y153" s="214" t="s">
        <v>862</v>
      </c>
      <c r="Z153" s="214" t="s">
        <v>256</v>
      </c>
      <c r="AA153" s="214" t="s">
        <v>184</v>
      </c>
      <c r="AB153" s="218">
        <v>45891</v>
      </c>
      <c r="AC153" s="214" t="s">
        <v>574</v>
      </c>
      <c r="AD153" s="214" t="s">
        <v>150</v>
      </c>
      <c r="AE153" s="214" t="s">
        <v>150</v>
      </c>
      <c r="AF153" s="214" t="s">
        <v>150</v>
      </c>
      <c r="AG153" s="214" t="s">
        <v>151</v>
      </c>
      <c r="AH153" s="214" t="s">
        <v>151</v>
      </c>
      <c r="AI153" s="214" t="s">
        <v>151</v>
      </c>
      <c r="AJ153" s="190" t="str">
        <f t="shared" si="33"/>
        <v>Media</v>
      </c>
    </row>
    <row r="154" spans="1:36" ht="345" x14ac:dyDescent="0.25">
      <c r="A154" s="214" t="s">
        <v>867</v>
      </c>
      <c r="B154" s="214" t="s">
        <v>511</v>
      </c>
      <c r="C154" s="214" t="s">
        <v>750</v>
      </c>
      <c r="D154" s="214" t="s">
        <v>868</v>
      </c>
      <c r="E154" s="214" t="s">
        <v>635</v>
      </c>
      <c r="F154" s="214" t="s">
        <v>869</v>
      </c>
      <c r="G154" s="214" t="s">
        <v>870</v>
      </c>
      <c r="H154" s="214" t="s">
        <v>138</v>
      </c>
      <c r="I154" s="214" t="s">
        <v>161</v>
      </c>
      <c r="J154" s="214" t="s">
        <v>242</v>
      </c>
      <c r="K154" s="214" t="s">
        <v>141</v>
      </c>
      <c r="L154" s="214" t="s">
        <v>142</v>
      </c>
      <c r="M154" s="214" t="s">
        <v>251</v>
      </c>
      <c r="N154" s="214" t="s">
        <v>869</v>
      </c>
      <c r="O154" s="214" t="s">
        <v>871</v>
      </c>
      <c r="P154" s="214" t="s">
        <v>145</v>
      </c>
      <c r="Q154" s="214" t="s">
        <v>180</v>
      </c>
      <c r="R154" s="214" t="s">
        <v>756</v>
      </c>
      <c r="S154" s="214" t="s">
        <v>148</v>
      </c>
      <c r="T154" s="214" t="s">
        <v>246</v>
      </c>
      <c r="U154" s="214" t="s">
        <v>135</v>
      </c>
      <c r="V154" s="214" t="s">
        <v>756</v>
      </c>
      <c r="W154" s="218">
        <v>42644</v>
      </c>
      <c r="X154" s="214" t="s">
        <v>181</v>
      </c>
      <c r="Y154" s="214" t="s">
        <v>872</v>
      </c>
      <c r="Z154" s="214" t="s">
        <v>256</v>
      </c>
      <c r="AA154" s="214" t="s">
        <v>184</v>
      </c>
      <c r="AB154" s="218">
        <v>45891</v>
      </c>
      <c r="AC154" s="214" t="s">
        <v>185</v>
      </c>
      <c r="AD154" s="214" t="s">
        <v>150</v>
      </c>
      <c r="AE154" s="214" t="s">
        <v>150</v>
      </c>
      <c r="AF154" s="214" t="s">
        <v>150</v>
      </c>
      <c r="AG154" s="214" t="s">
        <v>169</v>
      </c>
      <c r="AH154" s="214" t="s">
        <v>169</v>
      </c>
      <c r="AI154" s="214" t="s">
        <v>169</v>
      </c>
      <c r="AJ154" s="190" t="str">
        <f t="shared" si="33"/>
        <v>Baja</v>
      </c>
    </row>
    <row r="155" spans="1:36" ht="345" x14ac:dyDescent="0.25">
      <c r="A155" s="214" t="s">
        <v>873</v>
      </c>
      <c r="B155" s="214" t="s">
        <v>511</v>
      </c>
      <c r="C155" s="214" t="s">
        <v>750</v>
      </c>
      <c r="D155" s="214" t="s">
        <v>868</v>
      </c>
      <c r="E155" s="214" t="s">
        <v>135</v>
      </c>
      <c r="F155" s="214" t="s">
        <v>874</v>
      </c>
      <c r="G155" s="214" t="s">
        <v>875</v>
      </c>
      <c r="H155" s="214" t="s">
        <v>138</v>
      </c>
      <c r="I155" s="214" t="s">
        <v>161</v>
      </c>
      <c r="J155" s="214" t="s">
        <v>242</v>
      </c>
      <c r="K155" s="214" t="s">
        <v>141</v>
      </c>
      <c r="L155" s="214" t="s">
        <v>142</v>
      </c>
      <c r="M155" s="214" t="s">
        <v>251</v>
      </c>
      <c r="N155" s="214" t="s">
        <v>869</v>
      </c>
      <c r="O155" s="214" t="s">
        <v>871</v>
      </c>
      <c r="P155" s="214" t="s">
        <v>145</v>
      </c>
      <c r="Q155" s="214" t="s">
        <v>180</v>
      </c>
      <c r="R155" s="214" t="s">
        <v>756</v>
      </c>
      <c r="S155" s="214" t="s">
        <v>148</v>
      </c>
      <c r="T155" s="214" t="s">
        <v>246</v>
      </c>
      <c r="U155" s="214" t="s">
        <v>135</v>
      </c>
      <c r="V155" s="214" t="s">
        <v>756</v>
      </c>
      <c r="W155" s="218">
        <v>42644</v>
      </c>
      <c r="X155" s="214" t="s">
        <v>181</v>
      </c>
      <c r="Y155" s="214" t="s">
        <v>872</v>
      </c>
      <c r="Z155" s="214" t="s">
        <v>256</v>
      </c>
      <c r="AA155" s="214" t="s">
        <v>184</v>
      </c>
      <c r="AB155" s="218">
        <v>45891</v>
      </c>
      <c r="AC155" s="214" t="s">
        <v>185</v>
      </c>
      <c r="AD155" s="214" t="s">
        <v>150</v>
      </c>
      <c r="AE155" s="214" t="s">
        <v>150</v>
      </c>
      <c r="AF155" s="214" t="s">
        <v>150</v>
      </c>
      <c r="AG155" s="214" t="s">
        <v>169</v>
      </c>
      <c r="AH155" s="214" t="s">
        <v>169</v>
      </c>
      <c r="AI155" s="214" t="s">
        <v>169</v>
      </c>
      <c r="AJ155" s="190" t="str">
        <f t="shared" si="33"/>
        <v>Baja</v>
      </c>
    </row>
    <row r="156" spans="1:36" ht="105" x14ac:dyDescent="0.25">
      <c r="A156" s="214" t="s">
        <v>876</v>
      </c>
      <c r="B156" s="214" t="s">
        <v>511</v>
      </c>
      <c r="C156" s="214" t="s">
        <v>750</v>
      </c>
      <c r="D156" s="214" t="s">
        <v>868</v>
      </c>
      <c r="E156" s="214" t="s">
        <v>877</v>
      </c>
      <c r="F156" s="214" t="s">
        <v>878</v>
      </c>
      <c r="G156" s="214" t="s">
        <v>879</v>
      </c>
      <c r="H156" s="214" t="s">
        <v>138</v>
      </c>
      <c r="I156" s="214" t="s">
        <v>161</v>
      </c>
      <c r="J156" s="214" t="s">
        <v>242</v>
      </c>
      <c r="K156" s="214" t="s">
        <v>174</v>
      </c>
      <c r="L156" s="214" t="s">
        <v>142</v>
      </c>
      <c r="M156" s="214" t="s">
        <v>175</v>
      </c>
      <c r="N156" s="214" t="s">
        <v>175</v>
      </c>
      <c r="O156" s="214" t="s">
        <v>175</v>
      </c>
      <c r="P156" s="214" t="s">
        <v>150</v>
      </c>
      <c r="Q156" s="214" t="s">
        <v>146</v>
      </c>
      <c r="R156" s="214" t="s">
        <v>756</v>
      </c>
      <c r="S156" s="214" t="s">
        <v>148</v>
      </c>
      <c r="T156" s="214" t="s">
        <v>246</v>
      </c>
      <c r="U156" s="214" t="s">
        <v>135</v>
      </c>
      <c r="V156" s="214" t="s">
        <v>756</v>
      </c>
      <c r="W156" s="218" t="s">
        <v>135</v>
      </c>
      <c r="X156" s="214" t="s">
        <v>135</v>
      </c>
      <c r="Y156" s="214" t="str">
        <f t="shared" ref="Y156:Y167" si="34">IF(Q156="IPública","N/A","")</f>
        <v>N/A</v>
      </c>
      <c r="Z156" s="214" t="str">
        <f t="shared" ref="Z156:Z167" si="35">IF(Q156="IPública","N/A","")</f>
        <v>N/A</v>
      </c>
      <c r="AA156" s="214" t="s">
        <v>135</v>
      </c>
      <c r="AB156" s="218" t="s">
        <v>135</v>
      </c>
      <c r="AC156" s="214" t="str">
        <f t="shared" ref="AC156:AC167" si="36">IF(Q156="IPública","N/A","")</f>
        <v>N/A</v>
      </c>
      <c r="AD156" s="214" t="s">
        <v>150</v>
      </c>
      <c r="AE156" s="214" t="s">
        <v>150</v>
      </c>
      <c r="AF156" s="214" t="s">
        <v>150</v>
      </c>
      <c r="AG156" s="214" t="s">
        <v>169</v>
      </c>
      <c r="AH156" s="214" t="s">
        <v>169</v>
      </c>
      <c r="AI156" s="214" t="s">
        <v>169</v>
      </c>
      <c r="AJ156" s="190" t="str">
        <f t="shared" si="33"/>
        <v>Baja</v>
      </c>
    </row>
    <row r="157" spans="1:36" ht="240" x14ac:dyDescent="0.25">
      <c r="A157" s="214" t="s">
        <v>880</v>
      </c>
      <c r="B157" s="214" t="s">
        <v>511</v>
      </c>
      <c r="C157" s="214" t="s">
        <v>750</v>
      </c>
      <c r="D157" s="214" t="s">
        <v>868</v>
      </c>
      <c r="E157" s="214" t="s">
        <v>135</v>
      </c>
      <c r="F157" s="214" t="s">
        <v>881</v>
      </c>
      <c r="G157" s="214" t="s">
        <v>882</v>
      </c>
      <c r="H157" s="214" t="s">
        <v>138</v>
      </c>
      <c r="I157" s="214" t="s">
        <v>161</v>
      </c>
      <c r="J157" s="214" t="s">
        <v>218</v>
      </c>
      <c r="K157" s="214" t="s">
        <v>141</v>
      </c>
      <c r="L157" s="214" t="s">
        <v>142</v>
      </c>
      <c r="M157" s="214" t="s">
        <v>839</v>
      </c>
      <c r="N157" s="214" t="s">
        <v>883</v>
      </c>
      <c r="O157" s="214" t="s">
        <v>884</v>
      </c>
      <c r="P157" s="214" t="s">
        <v>145</v>
      </c>
      <c r="Q157" s="214" t="s">
        <v>180</v>
      </c>
      <c r="R157" s="214" t="s">
        <v>756</v>
      </c>
      <c r="S157" s="214" t="s">
        <v>148</v>
      </c>
      <c r="T157" s="214" t="s">
        <v>234</v>
      </c>
      <c r="U157" s="214" t="s">
        <v>135</v>
      </c>
      <c r="V157" s="214" t="s">
        <v>756</v>
      </c>
      <c r="W157" s="218">
        <v>42644</v>
      </c>
      <c r="X157" s="214" t="s">
        <v>181</v>
      </c>
      <c r="Y157" s="214" t="s">
        <v>872</v>
      </c>
      <c r="Z157" s="214" t="s">
        <v>256</v>
      </c>
      <c r="AA157" s="214" t="s">
        <v>184</v>
      </c>
      <c r="AB157" s="218">
        <v>45891</v>
      </c>
      <c r="AC157" s="214" t="s">
        <v>185</v>
      </c>
      <c r="AD157" s="214" t="s">
        <v>150</v>
      </c>
      <c r="AE157" s="214" t="s">
        <v>150</v>
      </c>
      <c r="AF157" s="214" t="s">
        <v>150</v>
      </c>
      <c r="AG157" s="214" t="s">
        <v>169</v>
      </c>
      <c r="AH157" s="214" t="s">
        <v>169</v>
      </c>
      <c r="AI157" s="214" t="s">
        <v>169</v>
      </c>
      <c r="AJ157" s="190" t="str">
        <f t="shared" si="33"/>
        <v>Baja</v>
      </c>
    </row>
    <row r="158" spans="1:36" ht="90" x14ac:dyDescent="0.25">
      <c r="A158" s="214" t="s">
        <v>885</v>
      </c>
      <c r="B158" s="214" t="s">
        <v>511</v>
      </c>
      <c r="C158" s="214" t="s">
        <v>750</v>
      </c>
      <c r="D158" s="214" t="s">
        <v>886</v>
      </c>
      <c r="E158" s="214" t="s">
        <v>887</v>
      </c>
      <c r="F158" s="214" t="s">
        <v>888</v>
      </c>
      <c r="G158" s="214" t="s">
        <v>889</v>
      </c>
      <c r="H158" s="214" t="s">
        <v>138</v>
      </c>
      <c r="I158" s="214" t="s">
        <v>161</v>
      </c>
      <c r="J158" s="214" t="s">
        <v>190</v>
      </c>
      <c r="K158" s="214" t="s">
        <v>141</v>
      </c>
      <c r="L158" s="214" t="s">
        <v>142</v>
      </c>
      <c r="M158" s="214" t="s">
        <v>839</v>
      </c>
      <c r="N158" s="214" t="s">
        <v>839</v>
      </c>
      <c r="O158" s="214" t="s">
        <v>890</v>
      </c>
      <c r="P158" s="214" t="s">
        <v>150</v>
      </c>
      <c r="Q158" s="214" t="s">
        <v>146</v>
      </c>
      <c r="R158" s="214" t="s">
        <v>756</v>
      </c>
      <c r="S158" s="214" t="s">
        <v>148</v>
      </c>
      <c r="T158" s="214" t="s">
        <v>246</v>
      </c>
      <c r="U158" s="214" t="s">
        <v>135</v>
      </c>
      <c r="V158" s="214" t="s">
        <v>756</v>
      </c>
      <c r="W158" s="218" t="str">
        <f t="shared" ref="W158:W167" si="37">IF(Q158="IPública","N/A","")</f>
        <v>N/A</v>
      </c>
      <c r="X158" s="214" t="s">
        <v>135</v>
      </c>
      <c r="Y158" s="214" t="str">
        <f t="shared" si="34"/>
        <v>N/A</v>
      </c>
      <c r="Z158" s="214" t="str">
        <f t="shared" si="35"/>
        <v>N/A</v>
      </c>
      <c r="AA158" s="214" t="s">
        <v>135</v>
      </c>
      <c r="AB158" s="218" t="s">
        <v>135</v>
      </c>
      <c r="AC158" s="214" t="str">
        <f t="shared" si="36"/>
        <v>N/A</v>
      </c>
      <c r="AD158" s="214" t="s">
        <v>150</v>
      </c>
      <c r="AE158" s="214" t="s">
        <v>150</v>
      </c>
      <c r="AF158" s="214" t="s">
        <v>150</v>
      </c>
      <c r="AG158" s="214" t="s">
        <v>169</v>
      </c>
      <c r="AH158" s="214" t="s">
        <v>169</v>
      </c>
      <c r="AI158" s="214" t="s">
        <v>169</v>
      </c>
      <c r="AJ158" s="190" t="str">
        <f t="shared" si="33"/>
        <v>Baja</v>
      </c>
    </row>
    <row r="159" spans="1:36" ht="60" x14ac:dyDescent="0.25">
      <c r="A159" s="214" t="s">
        <v>891</v>
      </c>
      <c r="B159" s="214" t="s">
        <v>511</v>
      </c>
      <c r="C159" s="214" t="s">
        <v>750</v>
      </c>
      <c r="D159" s="214" t="s">
        <v>886</v>
      </c>
      <c r="E159" s="214" t="s">
        <v>892</v>
      </c>
      <c r="F159" s="214" t="s">
        <v>893</v>
      </c>
      <c r="G159" s="214" t="s">
        <v>894</v>
      </c>
      <c r="H159" s="214" t="s">
        <v>138</v>
      </c>
      <c r="I159" s="214" t="s">
        <v>161</v>
      </c>
      <c r="J159" s="214" t="s">
        <v>190</v>
      </c>
      <c r="K159" s="214" t="s">
        <v>141</v>
      </c>
      <c r="L159" s="214" t="s">
        <v>142</v>
      </c>
      <c r="M159" s="214" t="s">
        <v>839</v>
      </c>
      <c r="N159" s="214" t="s">
        <v>839</v>
      </c>
      <c r="O159" s="214" t="s">
        <v>895</v>
      </c>
      <c r="P159" s="214" t="s">
        <v>150</v>
      </c>
      <c r="Q159" s="214" t="s">
        <v>146</v>
      </c>
      <c r="R159" s="214" t="s">
        <v>756</v>
      </c>
      <c r="S159" s="214" t="s">
        <v>148</v>
      </c>
      <c r="T159" s="214" t="s">
        <v>246</v>
      </c>
      <c r="U159" s="214" t="s">
        <v>135</v>
      </c>
      <c r="V159" s="214" t="s">
        <v>756</v>
      </c>
      <c r="W159" s="218" t="str">
        <f t="shared" si="37"/>
        <v>N/A</v>
      </c>
      <c r="X159" s="214" t="s">
        <v>135</v>
      </c>
      <c r="Y159" s="214" t="str">
        <f t="shared" si="34"/>
        <v>N/A</v>
      </c>
      <c r="Z159" s="214" t="str">
        <f t="shared" si="35"/>
        <v>N/A</v>
      </c>
      <c r="AA159" s="214" t="s">
        <v>135</v>
      </c>
      <c r="AB159" s="218" t="s">
        <v>135</v>
      </c>
      <c r="AC159" s="214" t="str">
        <f t="shared" si="36"/>
        <v>N/A</v>
      </c>
      <c r="AD159" s="214" t="s">
        <v>150</v>
      </c>
      <c r="AE159" s="214" t="s">
        <v>150</v>
      </c>
      <c r="AF159" s="214" t="s">
        <v>150</v>
      </c>
      <c r="AG159" s="214" t="s">
        <v>169</v>
      </c>
      <c r="AH159" s="214" t="s">
        <v>169</v>
      </c>
      <c r="AI159" s="214" t="s">
        <v>169</v>
      </c>
      <c r="AJ159" s="190" t="str">
        <f t="shared" si="33"/>
        <v>Baja</v>
      </c>
    </row>
    <row r="160" spans="1:36" ht="105" x14ac:dyDescent="0.25">
      <c r="A160" s="214" t="s">
        <v>896</v>
      </c>
      <c r="B160" s="214" t="s">
        <v>511</v>
      </c>
      <c r="C160" s="214" t="s">
        <v>750</v>
      </c>
      <c r="D160" s="214" t="s">
        <v>886</v>
      </c>
      <c r="E160" s="214" t="s">
        <v>897</v>
      </c>
      <c r="F160" s="214" t="s">
        <v>898</v>
      </c>
      <c r="G160" s="214" t="s">
        <v>899</v>
      </c>
      <c r="H160" s="214" t="s">
        <v>138</v>
      </c>
      <c r="I160" s="214" t="s">
        <v>161</v>
      </c>
      <c r="J160" s="214" t="s">
        <v>190</v>
      </c>
      <c r="K160" s="214" t="s">
        <v>141</v>
      </c>
      <c r="L160" s="214" t="s">
        <v>142</v>
      </c>
      <c r="M160" s="214" t="s">
        <v>839</v>
      </c>
      <c r="N160" s="214" t="s">
        <v>839</v>
      </c>
      <c r="O160" s="214" t="s">
        <v>900</v>
      </c>
      <c r="P160" s="214" t="s">
        <v>150</v>
      </c>
      <c r="Q160" s="214" t="s">
        <v>146</v>
      </c>
      <c r="R160" s="214" t="s">
        <v>756</v>
      </c>
      <c r="S160" s="214" t="s">
        <v>148</v>
      </c>
      <c r="T160" s="214" t="s">
        <v>246</v>
      </c>
      <c r="U160" s="214" t="s">
        <v>135</v>
      </c>
      <c r="V160" s="214" t="s">
        <v>756</v>
      </c>
      <c r="W160" s="218" t="str">
        <f t="shared" si="37"/>
        <v>N/A</v>
      </c>
      <c r="X160" s="214" t="s">
        <v>135</v>
      </c>
      <c r="Y160" s="214" t="str">
        <f t="shared" si="34"/>
        <v>N/A</v>
      </c>
      <c r="Z160" s="214" t="str">
        <f t="shared" si="35"/>
        <v>N/A</v>
      </c>
      <c r="AA160" s="214" t="s">
        <v>135</v>
      </c>
      <c r="AB160" s="218" t="s">
        <v>135</v>
      </c>
      <c r="AC160" s="214" t="str">
        <f t="shared" si="36"/>
        <v>N/A</v>
      </c>
      <c r="AD160" s="214" t="s">
        <v>150</v>
      </c>
      <c r="AE160" s="214" t="s">
        <v>150</v>
      </c>
      <c r="AF160" s="214" t="s">
        <v>150</v>
      </c>
      <c r="AG160" s="214" t="s">
        <v>169</v>
      </c>
      <c r="AH160" s="214" t="s">
        <v>169</v>
      </c>
      <c r="AI160" s="214" t="s">
        <v>169</v>
      </c>
      <c r="AJ160" s="190" t="str">
        <f t="shared" si="33"/>
        <v>Baja</v>
      </c>
    </row>
    <row r="161" spans="1:36" ht="60" x14ac:dyDescent="0.25">
      <c r="A161" s="214" t="s">
        <v>901</v>
      </c>
      <c r="B161" s="214" t="s">
        <v>511</v>
      </c>
      <c r="C161" s="214" t="s">
        <v>750</v>
      </c>
      <c r="D161" s="214" t="s">
        <v>886</v>
      </c>
      <c r="E161" s="214" t="s">
        <v>902</v>
      </c>
      <c r="F161" s="214" t="s">
        <v>903</v>
      </c>
      <c r="G161" s="214" t="s">
        <v>904</v>
      </c>
      <c r="H161" s="214" t="s">
        <v>138</v>
      </c>
      <c r="I161" s="214" t="s">
        <v>161</v>
      </c>
      <c r="J161" s="214" t="s">
        <v>190</v>
      </c>
      <c r="K161" s="214" t="s">
        <v>141</v>
      </c>
      <c r="L161" s="214" t="s">
        <v>142</v>
      </c>
      <c r="M161" s="214" t="s">
        <v>839</v>
      </c>
      <c r="N161" s="214" t="s">
        <v>839</v>
      </c>
      <c r="O161" s="214" t="s">
        <v>905</v>
      </c>
      <c r="P161" s="214" t="s">
        <v>150</v>
      </c>
      <c r="Q161" s="214" t="s">
        <v>146</v>
      </c>
      <c r="R161" s="214" t="s">
        <v>756</v>
      </c>
      <c r="S161" s="214" t="s">
        <v>148</v>
      </c>
      <c r="T161" s="214" t="s">
        <v>246</v>
      </c>
      <c r="U161" s="214" t="s">
        <v>135</v>
      </c>
      <c r="V161" s="214" t="s">
        <v>756</v>
      </c>
      <c r="W161" s="218" t="str">
        <f t="shared" si="37"/>
        <v>N/A</v>
      </c>
      <c r="X161" s="214" t="s">
        <v>135</v>
      </c>
      <c r="Y161" s="214" t="str">
        <f t="shared" si="34"/>
        <v>N/A</v>
      </c>
      <c r="Z161" s="214" t="str">
        <f t="shared" si="35"/>
        <v>N/A</v>
      </c>
      <c r="AA161" s="214" t="s">
        <v>135</v>
      </c>
      <c r="AB161" s="218" t="s">
        <v>135</v>
      </c>
      <c r="AC161" s="214" t="str">
        <f t="shared" si="36"/>
        <v>N/A</v>
      </c>
      <c r="AD161" s="214" t="s">
        <v>150</v>
      </c>
      <c r="AE161" s="214" t="s">
        <v>150</v>
      </c>
      <c r="AF161" s="214" t="s">
        <v>150</v>
      </c>
      <c r="AG161" s="214" t="s">
        <v>169</v>
      </c>
      <c r="AH161" s="214" t="s">
        <v>169</v>
      </c>
      <c r="AI161" s="214" t="s">
        <v>169</v>
      </c>
      <c r="AJ161" s="190" t="str">
        <f t="shared" si="33"/>
        <v>Baja</v>
      </c>
    </row>
    <row r="162" spans="1:36" ht="75" x14ac:dyDescent="0.25">
      <c r="A162" s="214" t="s">
        <v>906</v>
      </c>
      <c r="B162" s="214" t="s">
        <v>511</v>
      </c>
      <c r="C162" s="214" t="s">
        <v>750</v>
      </c>
      <c r="D162" s="214" t="s">
        <v>886</v>
      </c>
      <c r="E162" s="214" t="s">
        <v>907</v>
      </c>
      <c r="F162" s="214" t="s">
        <v>908</v>
      </c>
      <c r="G162" s="214" t="s">
        <v>909</v>
      </c>
      <c r="H162" s="214" t="s">
        <v>138</v>
      </c>
      <c r="I162" s="214" t="s">
        <v>161</v>
      </c>
      <c r="J162" s="214" t="s">
        <v>190</v>
      </c>
      <c r="K162" s="214" t="s">
        <v>141</v>
      </c>
      <c r="L162" s="214" t="s">
        <v>142</v>
      </c>
      <c r="M162" s="214" t="s">
        <v>839</v>
      </c>
      <c r="N162" s="214" t="s">
        <v>839</v>
      </c>
      <c r="O162" s="214" t="s">
        <v>910</v>
      </c>
      <c r="P162" s="214" t="s">
        <v>150</v>
      </c>
      <c r="Q162" s="214" t="s">
        <v>146</v>
      </c>
      <c r="R162" s="214" t="s">
        <v>756</v>
      </c>
      <c r="S162" s="214" t="s">
        <v>148</v>
      </c>
      <c r="T162" s="214" t="s">
        <v>246</v>
      </c>
      <c r="U162" s="214" t="s">
        <v>135</v>
      </c>
      <c r="V162" s="214" t="s">
        <v>756</v>
      </c>
      <c r="W162" s="218" t="str">
        <f t="shared" si="37"/>
        <v>N/A</v>
      </c>
      <c r="X162" s="214" t="s">
        <v>135</v>
      </c>
      <c r="Y162" s="214" t="str">
        <f t="shared" si="34"/>
        <v>N/A</v>
      </c>
      <c r="Z162" s="214" t="str">
        <f t="shared" si="35"/>
        <v>N/A</v>
      </c>
      <c r="AA162" s="214" t="s">
        <v>135</v>
      </c>
      <c r="AB162" s="218" t="s">
        <v>135</v>
      </c>
      <c r="AC162" s="214" t="str">
        <f t="shared" si="36"/>
        <v>N/A</v>
      </c>
      <c r="AD162" s="214" t="s">
        <v>150</v>
      </c>
      <c r="AE162" s="214" t="s">
        <v>150</v>
      </c>
      <c r="AF162" s="214" t="s">
        <v>150</v>
      </c>
      <c r="AG162" s="214" t="s">
        <v>169</v>
      </c>
      <c r="AH162" s="214" t="s">
        <v>169</v>
      </c>
      <c r="AI162" s="214" t="s">
        <v>169</v>
      </c>
      <c r="AJ162" s="190" t="str">
        <f t="shared" si="33"/>
        <v>Baja</v>
      </c>
    </row>
    <row r="163" spans="1:36" ht="105" x14ac:dyDescent="0.25">
      <c r="A163" s="214" t="s">
        <v>911</v>
      </c>
      <c r="B163" s="214" t="s">
        <v>511</v>
      </c>
      <c r="C163" s="214" t="s">
        <v>750</v>
      </c>
      <c r="D163" s="214" t="s">
        <v>886</v>
      </c>
      <c r="E163" s="214" t="s">
        <v>912</v>
      </c>
      <c r="F163" s="214" t="s">
        <v>913</v>
      </c>
      <c r="G163" s="214" t="s">
        <v>914</v>
      </c>
      <c r="H163" s="214" t="s">
        <v>138</v>
      </c>
      <c r="I163" s="214" t="s">
        <v>161</v>
      </c>
      <c r="J163" s="214" t="s">
        <v>190</v>
      </c>
      <c r="K163" s="214" t="s">
        <v>141</v>
      </c>
      <c r="L163" s="214" t="s">
        <v>142</v>
      </c>
      <c r="M163" s="214" t="s">
        <v>839</v>
      </c>
      <c r="N163" s="214" t="s">
        <v>839</v>
      </c>
      <c r="O163" s="214" t="s">
        <v>915</v>
      </c>
      <c r="P163" s="214" t="s">
        <v>150</v>
      </c>
      <c r="Q163" s="214" t="s">
        <v>146</v>
      </c>
      <c r="R163" s="214" t="s">
        <v>756</v>
      </c>
      <c r="S163" s="214" t="s">
        <v>148</v>
      </c>
      <c r="T163" s="214" t="s">
        <v>246</v>
      </c>
      <c r="U163" s="214" t="s">
        <v>135</v>
      </c>
      <c r="V163" s="214" t="s">
        <v>756</v>
      </c>
      <c r="W163" s="218" t="str">
        <f t="shared" si="37"/>
        <v>N/A</v>
      </c>
      <c r="X163" s="214" t="s">
        <v>135</v>
      </c>
      <c r="Y163" s="214" t="str">
        <f t="shared" si="34"/>
        <v>N/A</v>
      </c>
      <c r="Z163" s="214" t="str">
        <f t="shared" si="35"/>
        <v>N/A</v>
      </c>
      <c r="AA163" s="214" t="s">
        <v>135</v>
      </c>
      <c r="AB163" s="218" t="s">
        <v>135</v>
      </c>
      <c r="AC163" s="214" t="str">
        <f t="shared" si="36"/>
        <v>N/A</v>
      </c>
      <c r="AD163" s="214" t="s">
        <v>150</v>
      </c>
      <c r="AE163" s="214" t="s">
        <v>150</v>
      </c>
      <c r="AF163" s="214" t="s">
        <v>150</v>
      </c>
      <c r="AG163" s="214" t="s">
        <v>151</v>
      </c>
      <c r="AH163" s="214" t="s">
        <v>151</v>
      </c>
      <c r="AI163" s="214" t="s">
        <v>151</v>
      </c>
      <c r="AJ163" s="190" t="str">
        <f t="shared" si="33"/>
        <v>Media</v>
      </c>
    </row>
    <row r="164" spans="1:36" ht="75" x14ac:dyDescent="0.25">
      <c r="A164" s="214" t="s">
        <v>916</v>
      </c>
      <c r="B164" s="214" t="s">
        <v>511</v>
      </c>
      <c r="C164" s="214" t="s">
        <v>750</v>
      </c>
      <c r="D164" s="214" t="s">
        <v>886</v>
      </c>
      <c r="E164" s="214" t="s">
        <v>912</v>
      </c>
      <c r="F164" s="214" t="s">
        <v>917</v>
      </c>
      <c r="G164" s="214" t="s">
        <v>918</v>
      </c>
      <c r="H164" s="214" t="s">
        <v>138</v>
      </c>
      <c r="I164" s="214" t="s">
        <v>161</v>
      </c>
      <c r="J164" s="214" t="s">
        <v>190</v>
      </c>
      <c r="K164" s="214" t="s">
        <v>141</v>
      </c>
      <c r="L164" s="214" t="s">
        <v>142</v>
      </c>
      <c r="M164" s="214" t="s">
        <v>839</v>
      </c>
      <c r="N164" s="214" t="s">
        <v>839</v>
      </c>
      <c r="O164" s="214" t="s">
        <v>919</v>
      </c>
      <c r="P164" s="214" t="s">
        <v>150</v>
      </c>
      <c r="Q164" s="214" t="s">
        <v>146</v>
      </c>
      <c r="R164" s="214" t="s">
        <v>756</v>
      </c>
      <c r="S164" s="214" t="s">
        <v>148</v>
      </c>
      <c r="T164" s="214" t="s">
        <v>246</v>
      </c>
      <c r="U164" s="214" t="s">
        <v>135</v>
      </c>
      <c r="V164" s="214" t="s">
        <v>756</v>
      </c>
      <c r="W164" s="218" t="str">
        <f t="shared" si="37"/>
        <v>N/A</v>
      </c>
      <c r="X164" s="214" t="s">
        <v>135</v>
      </c>
      <c r="Y164" s="214" t="str">
        <f t="shared" si="34"/>
        <v>N/A</v>
      </c>
      <c r="Z164" s="214" t="str">
        <f t="shared" si="35"/>
        <v>N/A</v>
      </c>
      <c r="AA164" s="214" t="s">
        <v>135</v>
      </c>
      <c r="AB164" s="218" t="s">
        <v>135</v>
      </c>
      <c r="AC164" s="214" t="str">
        <f t="shared" si="36"/>
        <v>N/A</v>
      </c>
      <c r="AD164" s="214" t="s">
        <v>150</v>
      </c>
      <c r="AE164" s="214" t="s">
        <v>150</v>
      </c>
      <c r="AF164" s="214" t="s">
        <v>150</v>
      </c>
      <c r="AG164" s="214" t="s">
        <v>169</v>
      </c>
      <c r="AH164" s="214" t="s">
        <v>169</v>
      </c>
      <c r="AI164" s="214" t="s">
        <v>169</v>
      </c>
      <c r="AJ164" s="190" t="str">
        <f t="shared" si="33"/>
        <v>Baja</v>
      </c>
    </row>
    <row r="165" spans="1:36" ht="120" x14ac:dyDescent="0.25">
      <c r="A165" s="214" t="s">
        <v>920</v>
      </c>
      <c r="B165" s="214" t="s">
        <v>511</v>
      </c>
      <c r="C165" s="214" t="s">
        <v>750</v>
      </c>
      <c r="D165" s="214" t="s">
        <v>886</v>
      </c>
      <c r="E165" s="214" t="s">
        <v>921</v>
      </c>
      <c r="F165" s="214" t="s">
        <v>922</v>
      </c>
      <c r="G165" s="214" t="s">
        <v>923</v>
      </c>
      <c r="H165" s="214" t="s">
        <v>138</v>
      </c>
      <c r="I165" s="214" t="s">
        <v>161</v>
      </c>
      <c r="J165" s="214" t="s">
        <v>190</v>
      </c>
      <c r="K165" s="214" t="s">
        <v>141</v>
      </c>
      <c r="L165" s="214" t="s">
        <v>142</v>
      </c>
      <c r="M165" s="214" t="s">
        <v>839</v>
      </c>
      <c r="N165" s="214" t="s">
        <v>839</v>
      </c>
      <c r="O165" s="214" t="s">
        <v>924</v>
      </c>
      <c r="P165" s="214" t="s">
        <v>150</v>
      </c>
      <c r="Q165" s="214" t="s">
        <v>146</v>
      </c>
      <c r="R165" s="214" t="s">
        <v>756</v>
      </c>
      <c r="S165" s="214" t="s">
        <v>148</v>
      </c>
      <c r="T165" s="214" t="s">
        <v>246</v>
      </c>
      <c r="U165" s="214" t="s">
        <v>135</v>
      </c>
      <c r="V165" s="214" t="s">
        <v>756</v>
      </c>
      <c r="W165" s="218" t="str">
        <f t="shared" si="37"/>
        <v>N/A</v>
      </c>
      <c r="X165" s="214" t="s">
        <v>135</v>
      </c>
      <c r="Y165" s="214" t="str">
        <f t="shared" si="34"/>
        <v>N/A</v>
      </c>
      <c r="Z165" s="214" t="str">
        <f t="shared" si="35"/>
        <v>N/A</v>
      </c>
      <c r="AA165" s="214" t="s">
        <v>135</v>
      </c>
      <c r="AB165" s="218" t="s">
        <v>135</v>
      </c>
      <c r="AC165" s="214" t="str">
        <f t="shared" si="36"/>
        <v>N/A</v>
      </c>
      <c r="AD165" s="214" t="s">
        <v>150</v>
      </c>
      <c r="AE165" s="214" t="s">
        <v>150</v>
      </c>
      <c r="AF165" s="214" t="s">
        <v>150</v>
      </c>
      <c r="AG165" s="214" t="s">
        <v>169</v>
      </c>
      <c r="AH165" s="214" t="s">
        <v>169</v>
      </c>
      <c r="AI165" s="214" t="s">
        <v>169</v>
      </c>
      <c r="AJ165" s="190" t="str">
        <f t="shared" si="33"/>
        <v>Baja</v>
      </c>
    </row>
    <row r="166" spans="1:36" ht="150" x14ac:dyDescent="0.25">
      <c r="A166" s="214" t="s">
        <v>925</v>
      </c>
      <c r="B166" s="214" t="s">
        <v>511</v>
      </c>
      <c r="C166" s="214" t="s">
        <v>750</v>
      </c>
      <c r="D166" s="214" t="s">
        <v>886</v>
      </c>
      <c r="E166" s="214" t="s">
        <v>926</v>
      </c>
      <c r="F166" s="214" t="s">
        <v>927</v>
      </c>
      <c r="G166" s="214" t="s">
        <v>928</v>
      </c>
      <c r="H166" s="214" t="s">
        <v>138</v>
      </c>
      <c r="I166" s="214" t="s">
        <v>161</v>
      </c>
      <c r="J166" s="214" t="s">
        <v>190</v>
      </c>
      <c r="K166" s="214" t="s">
        <v>141</v>
      </c>
      <c r="L166" s="214" t="s">
        <v>142</v>
      </c>
      <c r="M166" s="214" t="s">
        <v>839</v>
      </c>
      <c r="N166" s="214" t="s">
        <v>839</v>
      </c>
      <c r="O166" s="214" t="s">
        <v>929</v>
      </c>
      <c r="P166" s="214" t="s">
        <v>150</v>
      </c>
      <c r="Q166" s="214" t="s">
        <v>146</v>
      </c>
      <c r="R166" s="214" t="s">
        <v>756</v>
      </c>
      <c r="S166" s="214" t="s">
        <v>148</v>
      </c>
      <c r="T166" s="214" t="s">
        <v>246</v>
      </c>
      <c r="U166" s="214" t="s">
        <v>135</v>
      </c>
      <c r="V166" s="214" t="s">
        <v>756</v>
      </c>
      <c r="W166" s="218" t="str">
        <f t="shared" si="37"/>
        <v>N/A</v>
      </c>
      <c r="X166" s="214" t="s">
        <v>135</v>
      </c>
      <c r="Y166" s="214" t="str">
        <f t="shared" si="34"/>
        <v>N/A</v>
      </c>
      <c r="Z166" s="214" t="str">
        <f t="shared" si="35"/>
        <v>N/A</v>
      </c>
      <c r="AA166" s="214" t="s">
        <v>135</v>
      </c>
      <c r="AB166" s="218" t="s">
        <v>135</v>
      </c>
      <c r="AC166" s="214" t="str">
        <f t="shared" si="36"/>
        <v>N/A</v>
      </c>
      <c r="AD166" s="214" t="s">
        <v>150</v>
      </c>
      <c r="AE166" s="214" t="s">
        <v>150</v>
      </c>
      <c r="AF166" s="214" t="s">
        <v>150</v>
      </c>
      <c r="AG166" s="214" t="s">
        <v>169</v>
      </c>
      <c r="AH166" s="214" t="s">
        <v>169</v>
      </c>
      <c r="AI166" s="214" t="s">
        <v>169</v>
      </c>
      <c r="AJ166" s="190" t="str">
        <f t="shared" si="33"/>
        <v>Baja</v>
      </c>
    </row>
    <row r="167" spans="1:36" ht="90" x14ac:dyDescent="0.25">
      <c r="A167" s="214" t="s">
        <v>930</v>
      </c>
      <c r="B167" s="214" t="s">
        <v>511</v>
      </c>
      <c r="C167" s="214" t="s">
        <v>750</v>
      </c>
      <c r="D167" s="214" t="s">
        <v>886</v>
      </c>
      <c r="E167" s="214" t="s">
        <v>931</v>
      </c>
      <c r="F167" s="214" t="s">
        <v>932</v>
      </c>
      <c r="G167" s="214" t="s">
        <v>933</v>
      </c>
      <c r="H167" s="214" t="s">
        <v>138</v>
      </c>
      <c r="I167" s="214" t="s">
        <v>161</v>
      </c>
      <c r="J167" s="214" t="s">
        <v>190</v>
      </c>
      <c r="K167" s="214" t="s">
        <v>141</v>
      </c>
      <c r="L167" s="214" t="s">
        <v>142</v>
      </c>
      <c r="M167" s="214" t="s">
        <v>839</v>
      </c>
      <c r="N167" s="214" t="s">
        <v>839</v>
      </c>
      <c r="O167" s="214" t="s">
        <v>934</v>
      </c>
      <c r="P167" s="214" t="s">
        <v>150</v>
      </c>
      <c r="Q167" s="214" t="s">
        <v>146</v>
      </c>
      <c r="R167" s="214" t="s">
        <v>756</v>
      </c>
      <c r="S167" s="214" t="s">
        <v>148</v>
      </c>
      <c r="T167" s="214" t="s">
        <v>246</v>
      </c>
      <c r="U167" s="214" t="s">
        <v>135</v>
      </c>
      <c r="V167" s="214" t="s">
        <v>756</v>
      </c>
      <c r="W167" s="218" t="str">
        <f t="shared" si="37"/>
        <v>N/A</v>
      </c>
      <c r="X167" s="214" t="s">
        <v>135</v>
      </c>
      <c r="Y167" s="214" t="str">
        <f t="shared" si="34"/>
        <v>N/A</v>
      </c>
      <c r="Z167" s="214" t="str">
        <f t="shared" si="35"/>
        <v>N/A</v>
      </c>
      <c r="AA167" s="214" t="s">
        <v>135</v>
      </c>
      <c r="AB167" s="218" t="s">
        <v>135</v>
      </c>
      <c r="AC167" s="214" t="str">
        <f t="shared" si="36"/>
        <v>N/A</v>
      </c>
      <c r="AD167" s="214" t="s">
        <v>150</v>
      </c>
      <c r="AE167" s="214" t="s">
        <v>150</v>
      </c>
      <c r="AF167" s="214" t="s">
        <v>150</v>
      </c>
      <c r="AG167" s="214" t="s">
        <v>169</v>
      </c>
      <c r="AH167" s="214" t="s">
        <v>169</v>
      </c>
      <c r="AI167" s="214" t="s">
        <v>169</v>
      </c>
      <c r="AJ167" s="190" t="str">
        <f t="shared" si="33"/>
        <v>Baja</v>
      </c>
    </row>
    <row r="168" spans="1:36" ht="60" x14ac:dyDescent="0.25">
      <c r="A168" s="214" t="s">
        <v>935</v>
      </c>
      <c r="B168" s="214" t="s">
        <v>511</v>
      </c>
      <c r="C168" s="214" t="s">
        <v>750</v>
      </c>
      <c r="D168" s="214" t="s">
        <v>936</v>
      </c>
      <c r="E168" s="214" t="s">
        <v>937</v>
      </c>
      <c r="F168" s="214" t="s">
        <v>938</v>
      </c>
      <c r="G168" s="214" t="s">
        <v>939</v>
      </c>
      <c r="H168" s="214" t="s">
        <v>138</v>
      </c>
      <c r="I168" s="214" t="s">
        <v>161</v>
      </c>
      <c r="J168" s="214" t="s">
        <v>190</v>
      </c>
      <c r="K168" s="214" t="s">
        <v>191</v>
      </c>
      <c r="L168" s="214" t="s">
        <v>219</v>
      </c>
      <c r="M168" s="214" t="s">
        <v>500</v>
      </c>
      <c r="N168" s="214" t="s">
        <v>940</v>
      </c>
      <c r="O168" s="214" t="s">
        <v>941</v>
      </c>
      <c r="P168" s="214" t="s">
        <v>145</v>
      </c>
      <c r="Q168" s="214" t="s">
        <v>146</v>
      </c>
      <c r="R168" s="214" t="s">
        <v>756</v>
      </c>
      <c r="S168" s="214" t="s">
        <v>148</v>
      </c>
      <c r="T168" s="214" t="s">
        <v>234</v>
      </c>
      <c r="U168" s="214" t="s">
        <v>135</v>
      </c>
      <c r="V168" s="214" t="s">
        <v>756</v>
      </c>
      <c r="W168" s="218" t="s">
        <v>135</v>
      </c>
      <c r="X168" s="214" t="s">
        <v>135</v>
      </c>
      <c r="Y168" s="214" t="s">
        <v>135</v>
      </c>
      <c r="Z168" s="214" t="s">
        <v>135</v>
      </c>
      <c r="AA168" s="214" t="s">
        <v>135</v>
      </c>
      <c r="AB168" s="218" t="s">
        <v>135</v>
      </c>
      <c r="AC168" s="214" t="s">
        <v>135</v>
      </c>
      <c r="AD168" s="214" t="s">
        <v>150</v>
      </c>
      <c r="AE168" s="214" t="s">
        <v>150</v>
      </c>
      <c r="AF168" s="214" t="s">
        <v>150</v>
      </c>
      <c r="AG168" s="214" t="s">
        <v>169</v>
      </c>
      <c r="AH168" s="214" t="s">
        <v>169</v>
      </c>
      <c r="AI168" s="214" t="s">
        <v>169</v>
      </c>
      <c r="AJ168" s="190" t="str">
        <f t="shared" si="33"/>
        <v>Baja</v>
      </c>
    </row>
    <row r="169" spans="1:36" ht="75" x14ac:dyDescent="0.25">
      <c r="A169" s="214" t="s">
        <v>942</v>
      </c>
      <c r="B169" s="214" t="s">
        <v>511</v>
      </c>
      <c r="C169" s="214" t="s">
        <v>750</v>
      </c>
      <c r="D169" s="214" t="s">
        <v>936</v>
      </c>
      <c r="E169" s="214" t="s">
        <v>943</v>
      </c>
      <c r="F169" s="214" t="s">
        <v>944</v>
      </c>
      <c r="G169" s="214" t="s">
        <v>945</v>
      </c>
      <c r="H169" s="214" t="s">
        <v>138</v>
      </c>
      <c r="I169" s="214" t="s">
        <v>161</v>
      </c>
      <c r="J169" s="214" t="s">
        <v>190</v>
      </c>
      <c r="K169" s="214" t="s">
        <v>191</v>
      </c>
      <c r="L169" s="214" t="s">
        <v>142</v>
      </c>
      <c r="M169" s="214" t="s">
        <v>457</v>
      </c>
      <c r="N169" s="214" t="s">
        <v>766</v>
      </c>
      <c r="O169" s="214" t="s">
        <v>779</v>
      </c>
      <c r="P169" s="214" t="s">
        <v>145</v>
      </c>
      <c r="Q169" s="214" t="s">
        <v>180</v>
      </c>
      <c r="R169" s="214" t="s">
        <v>756</v>
      </c>
      <c r="S169" s="214" t="s">
        <v>148</v>
      </c>
      <c r="T169" s="214" t="s">
        <v>234</v>
      </c>
      <c r="U169" s="214" t="s">
        <v>135</v>
      </c>
      <c r="V169" s="214" t="s">
        <v>756</v>
      </c>
      <c r="W169" s="218">
        <v>42644</v>
      </c>
      <c r="X169" s="214" t="s">
        <v>181</v>
      </c>
      <c r="Y169" s="214" t="s">
        <v>946</v>
      </c>
      <c r="Z169" s="214" t="s">
        <v>256</v>
      </c>
      <c r="AA169" s="214" t="s">
        <v>202</v>
      </c>
      <c r="AB169" s="218">
        <v>45891</v>
      </c>
      <c r="AC169" s="214" t="s">
        <v>947</v>
      </c>
      <c r="AD169" s="214" t="s">
        <v>150</v>
      </c>
      <c r="AE169" s="214" t="s">
        <v>150</v>
      </c>
      <c r="AF169" s="214" t="s">
        <v>150</v>
      </c>
      <c r="AG169" s="214" t="s">
        <v>151</v>
      </c>
      <c r="AH169" s="214" t="s">
        <v>151</v>
      </c>
      <c r="AI169" s="214" t="s">
        <v>151</v>
      </c>
      <c r="AJ169" s="190" t="str">
        <f t="shared" si="33"/>
        <v>Media</v>
      </c>
    </row>
    <row r="170" spans="1:36" ht="75" x14ac:dyDescent="0.25">
      <c r="A170" s="214" t="s">
        <v>948</v>
      </c>
      <c r="B170" s="214" t="s">
        <v>511</v>
      </c>
      <c r="C170" s="214" t="s">
        <v>750</v>
      </c>
      <c r="D170" s="214" t="s">
        <v>936</v>
      </c>
      <c r="E170" s="214" t="s">
        <v>949</v>
      </c>
      <c r="F170" s="214" t="s">
        <v>950</v>
      </c>
      <c r="G170" s="214" t="s">
        <v>951</v>
      </c>
      <c r="H170" s="214" t="s">
        <v>138</v>
      </c>
      <c r="I170" s="214" t="s">
        <v>161</v>
      </c>
      <c r="J170" s="214" t="s">
        <v>190</v>
      </c>
      <c r="K170" s="214" t="s">
        <v>191</v>
      </c>
      <c r="L170" s="214" t="s">
        <v>142</v>
      </c>
      <c r="M170" s="214" t="s">
        <v>457</v>
      </c>
      <c r="N170" s="214" t="s">
        <v>766</v>
      </c>
      <c r="O170" s="214" t="s">
        <v>952</v>
      </c>
      <c r="P170" s="214" t="s">
        <v>145</v>
      </c>
      <c r="Q170" s="214" t="s">
        <v>180</v>
      </c>
      <c r="R170" s="214" t="s">
        <v>756</v>
      </c>
      <c r="S170" s="214" t="s">
        <v>148</v>
      </c>
      <c r="T170" s="214" t="s">
        <v>234</v>
      </c>
      <c r="U170" s="214" t="s">
        <v>135</v>
      </c>
      <c r="V170" s="214" t="s">
        <v>756</v>
      </c>
      <c r="W170" s="218">
        <v>42644</v>
      </c>
      <c r="X170" s="214" t="s">
        <v>181</v>
      </c>
      <c r="Y170" s="214" t="s">
        <v>946</v>
      </c>
      <c r="Z170" s="214" t="s">
        <v>256</v>
      </c>
      <c r="AA170" s="214" t="s">
        <v>202</v>
      </c>
      <c r="AB170" s="218">
        <v>45891</v>
      </c>
      <c r="AC170" s="214" t="s">
        <v>947</v>
      </c>
      <c r="AD170" s="214" t="s">
        <v>150</v>
      </c>
      <c r="AE170" s="214" t="s">
        <v>150</v>
      </c>
      <c r="AF170" s="214" t="s">
        <v>150</v>
      </c>
      <c r="AG170" s="214" t="s">
        <v>151</v>
      </c>
      <c r="AH170" s="214" t="s">
        <v>151</v>
      </c>
      <c r="AI170" s="214" t="s">
        <v>151</v>
      </c>
      <c r="AJ170" s="190" t="str">
        <f t="shared" si="33"/>
        <v>Media</v>
      </c>
    </row>
    <row r="171" spans="1:36" ht="75" x14ac:dyDescent="0.25">
      <c r="A171" s="214" t="s">
        <v>953</v>
      </c>
      <c r="B171" s="214" t="s">
        <v>511</v>
      </c>
      <c r="C171" s="214" t="s">
        <v>750</v>
      </c>
      <c r="D171" s="214" t="s">
        <v>936</v>
      </c>
      <c r="E171" s="214" t="s">
        <v>954</v>
      </c>
      <c r="F171" s="214" t="s">
        <v>955</v>
      </c>
      <c r="G171" s="214" t="s">
        <v>956</v>
      </c>
      <c r="H171" s="214" t="s">
        <v>138</v>
      </c>
      <c r="I171" s="214" t="s">
        <v>161</v>
      </c>
      <c r="J171" s="214" t="s">
        <v>190</v>
      </c>
      <c r="K171" s="214" t="s">
        <v>191</v>
      </c>
      <c r="L171" s="214" t="s">
        <v>142</v>
      </c>
      <c r="M171" s="214" t="s">
        <v>457</v>
      </c>
      <c r="N171" s="214" t="s">
        <v>766</v>
      </c>
      <c r="O171" s="214" t="s">
        <v>957</v>
      </c>
      <c r="P171" s="214" t="s">
        <v>145</v>
      </c>
      <c r="Q171" s="214" t="s">
        <v>180</v>
      </c>
      <c r="R171" s="214" t="s">
        <v>756</v>
      </c>
      <c r="S171" s="214" t="s">
        <v>148</v>
      </c>
      <c r="T171" s="214" t="s">
        <v>234</v>
      </c>
      <c r="U171" s="214" t="s">
        <v>135</v>
      </c>
      <c r="V171" s="214" t="s">
        <v>756</v>
      </c>
      <c r="W171" s="218">
        <v>42644</v>
      </c>
      <c r="X171" s="214" t="s">
        <v>181</v>
      </c>
      <c r="Y171" s="214" t="s">
        <v>946</v>
      </c>
      <c r="Z171" s="214" t="s">
        <v>256</v>
      </c>
      <c r="AA171" s="214" t="s">
        <v>202</v>
      </c>
      <c r="AB171" s="218">
        <v>45891</v>
      </c>
      <c r="AC171" s="214" t="s">
        <v>947</v>
      </c>
      <c r="AD171" s="214" t="s">
        <v>150</v>
      </c>
      <c r="AE171" s="214" t="s">
        <v>150</v>
      </c>
      <c r="AF171" s="214" t="s">
        <v>150</v>
      </c>
      <c r="AG171" s="214" t="s">
        <v>151</v>
      </c>
      <c r="AH171" s="214" t="s">
        <v>151</v>
      </c>
      <c r="AI171" s="214" t="s">
        <v>151</v>
      </c>
      <c r="AJ171" s="190" t="str">
        <f t="shared" si="33"/>
        <v>Media</v>
      </c>
    </row>
    <row r="172" spans="1:36" ht="75" x14ac:dyDescent="0.25">
      <c r="A172" s="214" t="s">
        <v>958</v>
      </c>
      <c r="B172" s="214" t="s">
        <v>511</v>
      </c>
      <c r="C172" s="214" t="s">
        <v>750</v>
      </c>
      <c r="D172" s="214" t="s">
        <v>936</v>
      </c>
      <c r="E172" s="214" t="s">
        <v>959</v>
      </c>
      <c r="F172" s="214" t="s">
        <v>960</v>
      </c>
      <c r="G172" s="214" t="s">
        <v>956</v>
      </c>
      <c r="H172" s="214" t="s">
        <v>138</v>
      </c>
      <c r="I172" s="214" t="s">
        <v>161</v>
      </c>
      <c r="J172" s="214" t="s">
        <v>190</v>
      </c>
      <c r="K172" s="214" t="s">
        <v>191</v>
      </c>
      <c r="L172" s="214" t="s">
        <v>142</v>
      </c>
      <c r="M172" s="214" t="s">
        <v>457</v>
      </c>
      <c r="N172" s="214" t="s">
        <v>766</v>
      </c>
      <c r="O172" s="214" t="s">
        <v>957</v>
      </c>
      <c r="P172" s="214" t="s">
        <v>145</v>
      </c>
      <c r="Q172" s="214" t="s">
        <v>180</v>
      </c>
      <c r="R172" s="214" t="s">
        <v>756</v>
      </c>
      <c r="S172" s="214" t="s">
        <v>148</v>
      </c>
      <c r="T172" s="214" t="s">
        <v>234</v>
      </c>
      <c r="U172" s="214" t="s">
        <v>135</v>
      </c>
      <c r="V172" s="214" t="s">
        <v>756</v>
      </c>
      <c r="W172" s="218">
        <v>42644</v>
      </c>
      <c r="X172" s="214" t="s">
        <v>181</v>
      </c>
      <c r="Y172" s="214" t="s">
        <v>946</v>
      </c>
      <c r="Z172" s="214" t="s">
        <v>256</v>
      </c>
      <c r="AA172" s="214" t="s">
        <v>202</v>
      </c>
      <c r="AB172" s="218">
        <v>45891</v>
      </c>
      <c r="AC172" s="214" t="s">
        <v>947</v>
      </c>
      <c r="AD172" s="214" t="s">
        <v>150</v>
      </c>
      <c r="AE172" s="214" t="s">
        <v>150</v>
      </c>
      <c r="AF172" s="214" t="s">
        <v>150</v>
      </c>
      <c r="AG172" s="214" t="s">
        <v>151</v>
      </c>
      <c r="AH172" s="214" t="s">
        <v>151</v>
      </c>
      <c r="AI172" s="214" t="s">
        <v>151</v>
      </c>
      <c r="AJ172" s="190" t="str">
        <f t="shared" si="33"/>
        <v>Media</v>
      </c>
    </row>
    <row r="173" spans="1:36" ht="210" x14ac:dyDescent="0.25">
      <c r="A173" s="214" t="s">
        <v>961</v>
      </c>
      <c r="B173" s="214" t="s">
        <v>511</v>
      </c>
      <c r="C173" s="214" t="s">
        <v>750</v>
      </c>
      <c r="D173" s="214" t="s">
        <v>962</v>
      </c>
      <c r="E173" s="214" t="s">
        <v>963</v>
      </c>
      <c r="F173" s="214" t="s">
        <v>964</v>
      </c>
      <c r="G173" s="214" t="s">
        <v>965</v>
      </c>
      <c r="H173" s="214" t="s">
        <v>138</v>
      </c>
      <c r="I173" s="214" t="s">
        <v>161</v>
      </c>
      <c r="J173" s="214" t="s">
        <v>190</v>
      </c>
      <c r="K173" s="214" t="s">
        <v>191</v>
      </c>
      <c r="L173" s="214" t="s">
        <v>142</v>
      </c>
      <c r="M173" s="214" t="s">
        <v>251</v>
      </c>
      <c r="N173" s="214" t="s">
        <v>966</v>
      </c>
      <c r="O173" s="214" t="s">
        <v>967</v>
      </c>
      <c r="P173" s="214" t="s">
        <v>145</v>
      </c>
      <c r="Q173" s="214" t="s">
        <v>180</v>
      </c>
      <c r="R173" s="214" t="s">
        <v>756</v>
      </c>
      <c r="S173" s="214" t="s">
        <v>148</v>
      </c>
      <c r="T173" s="214" t="s">
        <v>234</v>
      </c>
      <c r="U173" s="214" t="s">
        <v>135</v>
      </c>
      <c r="V173" s="214" t="s">
        <v>756</v>
      </c>
      <c r="W173" s="218">
        <v>42644</v>
      </c>
      <c r="X173" s="214" t="s">
        <v>181</v>
      </c>
      <c r="Y173" s="214" t="s">
        <v>946</v>
      </c>
      <c r="Z173" s="214" t="s">
        <v>256</v>
      </c>
      <c r="AA173" s="214" t="s">
        <v>202</v>
      </c>
      <c r="AB173" s="218">
        <v>45891</v>
      </c>
      <c r="AC173" s="214" t="s">
        <v>408</v>
      </c>
      <c r="AD173" s="214" t="s">
        <v>150</v>
      </c>
      <c r="AE173" s="214" t="s">
        <v>150</v>
      </c>
      <c r="AF173" s="214" t="s">
        <v>150</v>
      </c>
      <c r="AG173" s="214" t="s">
        <v>151</v>
      </c>
      <c r="AH173" s="214" t="s">
        <v>151</v>
      </c>
      <c r="AI173" s="214" t="s">
        <v>151</v>
      </c>
      <c r="AJ173" s="190" t="str">
        <f t="shared" si="33"/>
        <v>Media</v>
      </c>
    </row>
    <row r="174" spans="1:36" ht="210" x14ac:dyDescent="0.25">
      <c r="A174" s="214" t="s">
        <v>968</v>
      </c>
      <c r="B174" s="214" t="s">
        <v>511</v>
      </c>
      <c r="C174" s="214" t="s">
        <v>750</v>
      </c>
      <c r="D174" s="214" t="s">
        <v>962</v>
      </c>
      <c r="E174" s="214" t="s">
        <v>969</v>
      </c>
      <c r="F174" s="214" t="s">
        <v>970</v>
      </c>
      <c r="G174" s="214" t="s">
        <v>971</v>
      </c>
      <c r="H174" s="214" t="s">
        <v>138</v>
      </c>
      <c r="I174" s="214" t="s">
        <v>161</v>
      </c>
      <c r="J174" s="214" t="s">
        <v>190</v>
      </c>
      <c r="K174" s="214" t="s">
        <v>191</v>
      </c>
      <c r="L174" s="214" t="s">
        <v>142</v>
      </c>
      <c r="M174" s="214" t="s">
        <v>251</v>
      </c>
      <c r="N174" s="214" t="s">
        <v>966</v>
      </c>
      <c r="O174" s="214" t="s">
        <v>967</v>
      </c>
      <c r="P174" s="214" t="s">
        <v>145</v>
      </c>
      <c r="Q174" s="214" t="s">
        <v>180</v>
      </c>
      <c r="R174" s="214" t="s">
        <v>756</v>
      </c>
      <c r="S174" s="214" t="s">
        <v>148</v>
      </c>
      <c r="T174" s="214" t="s">
        <v>234</v>
      </c>
      <c r="U174" s="214" t="s">
        <v>135</v>
      </c>
      <c r="V174" s="214" t="s">
        <v>756</v>
      </c>
      <c r="W174" s="218">
        <v>42644</v>
      </c>
      <c r="X174" s="214" t="s">
        <v>181</v>
      </c>
      <c r="Y174" s="214" t="s">
        <v>946</v>
      </c>
      <c r="Z174" s="214" t="s">
        <v>256</v>
      </c>
      <c r="AA174" s="214" t="s">
        <v>202</v>
      </c>
      <c r="AB174" s="218">
        <v>45891</v>
      </c>
      <c r="AC174" s="214" t="s">
        <v>408</v>
      </c>
      <c r="AD174" s="214" t="s">
        <v>150</v>
      </c>
      <c r="AE174" s="214" t="s">
        <v>150</v>
      </c>
      <c r="AF174" s="214" t="s">
        <v>150</v>
      </c>
      <c r="AG174" s="214" t="s">
        <v>151</v>
      </c>
      <c r="AH174" s="214" t="s">
        <v>151</v>
      </c>
      <c r="AI174" s="214" t="s">
        <v>151</v>
      </c>
      <c r="AJ174" s="190" t="str">
        <f t="shared" si="33"/>
        <v>Media</v>
      </c>
    </row>
    <row r="175" spans="1:36" ht="210" x14ac:dyDescent="0.25">
      <c r="A175" s="214" t="s">
        <v>972</v>
      </c>
      <c r="B175" s="214" t="s">
        <v>511</v>
      </c>
      <c r="C175" s="214" t="s">
        <v>750</v>
      </c>
      <c r="D175" s="214" t="s">
        <v>962</v>
      </c>
      <c r="E175" s="214" t="s">
        <v>973</v>
      </c>
      <c r="F175" s="214" t="s">
        <v>974</v>
      </c>
      <c r="G175" s="214" t="s">
        <v>975</v>
      </c>
      <c r="H175" s="214" t="s">
        <v>138</v>
      </c>
      <c r="I175" s="214" t="s">
        <v>161</v>
      </c>
      <c r="J175" s="214" t="s">
        <v>190</v>
      </c>
      <c r="K175" s="214" t="s">
        <v>191</v>
      </c>
      <c r="L175" s="214" t="s">
        <v>142</v>
      </c>
      <c r="M175" s="214" t="s">
        <v>251</v>
      </c>
      <c r="N175" s="214" t="s">
        <v>966</v>
      </c>
      <c r="O175" s="214" t="s">
        <v>967</v>
      </c>
      <c r="P175" s="214" t="s">
        <v>145</v>
      </c>
      <c r="Q175" s="214" t="s">
        <v>180</v>
      </c>
      <c r="R175" s="214" t="s">
        <v>756</v>
      </c>
      <c r="S175" s="214" t="s">
        <v>148</v>
      </c>
      <c r="T175" s="214" t="s">
        <v>234</v>
      </c>
      <c r="U175" s="214" t="s">
        <v>135</v>
      </c>
      <c r="V175" s="214" t="s">
        <v>756</v>
      </c>
      <c r="W175" s="218">
        <v>42644</v>
      </c>
      <c r="X175" s="214" t="s">
        <v>181</v>
      </c>
      <c r="Y175" s="214" t="s">
        <v>946</v>
      </c>
      <c r="Z175" s="214" t="s">
        <v>256</v>
      </c>
      <c r="AA175" s="214" t="s">
        <v>202</v>
      </c>
      <c r="AB175" s="218">
        <v>45891</v>
      </c>
      <c r="AC175" s="214" t="s">
        <v>408</v>
      </c>
      <c r="AD175" s="214" t="s">
        <v>150</v>
      </c>
      <c r="AE175" s="214" t="s">
        <v>150</v>
      </c>
      <c r="AF175" s="214" t="s">
        <v>150</v>
      </c>
      <c r="AG175" s="214" t="s">
        <v>151</v>
      </c>
      <c r="AH175" s="214" t="s">
        <v>151</v>
      </c>
      <c r="AI175" s="214" t="s">
        <v>151</v>
      </c>
      <c r="AJ175" s="190" t="str">
        <f t="shared" si="33"/>
        <v>Media</v>
      </c>
    </row>
    <row r="176" spans="1:36" ht="210" x14ac:dyDescent="0.25">
      <c r="A176" s="214" t="s">
        <v>976</v>
      </c>
      <c r="B176" s="214" t="s">
        <v>511</v>
      </c>
      <c r="C176" s="214" t="s">
        <v>750</v>
      </c>
      <c r="D176" s="214" t="s">
        <v>962</v>
      </c>
      <c r="E176" s="214" t="s">
        <v>977</v>
      </c>
      <c r="F176" s="214" t="s">
        <v>978</v>
      </c>
      <c r="G176" s="214" t="s">
        <v>979</v>
      </c>
      <c r="H176" s="214" t="s">
        <v>138</v>
      </c>
      <c r="I176" s="214" t="s">
        <v>161</v>
      </c>
      <c r="J176" s="214" t="s">
        <v>190</v>
      </c>
      <c r="K176" s="214" t="s">
        <v>191</v>
      </c>
      <c r="L176" s="214" t="s">
        <v>142</v>
      </c>
      <c r="M176" s="214" t="s">
        <v>251</v>
      </c>
      <c r="N176" s="214" t="s">
        <v>966</v>
      </c>
      <c r="O176" s="214" t="s">
        <v>967</v>
      </c>
      <c r="P176" s="214" t="s">
        <v>145</v>
      </c>
      <c r="Q176" s="214" t="s">
        <v>180</v>
      </c>
      <c r="R176" s="214" t="s">
        <v>756</v>
      </c>
      <c r="S176" s="214" t="s">
        <v>148</v>
      </c>
      <c r="T176" s="214" t="s">
        <v>234</v>
      </c>
      <c r="U176" s="214" t="s">
        <v>135</v>
      </c>
      <c r="V176" s="214" t="s">
        <v>756</v>
      </c>
      <c r="W176" s="218">
        <v>42644</v>
      </c>
      <c r="X176" s="214" t="s">
        <v>181</v>
      </c>
      <c r="Y176" s="214" t="s">
        <v>946</v>
      </c>
      <c r="Z176" s="214" t="s">
        <v>256</v>
      </c>
      <c r="AA176" s="214" t="s">
        <v>202</v>
      </c>
      <c r="AB176" s="218">
        <v>45891</v>
      </c>
      <c r="AC176" s="214" t="s">
        <v>408</v>
      </c>
      <c r="AD176" s="214" t="s">
        <v>150</v>
      </c>
      <c r="AE176" s="214" t="s">
        <v>150</v>
      </c>
      <c r="AF176" s="214" t="s">
        <v>150</v>
      </c>
      <c r="AG176" s="214" t="s">
        <v>151</v>
      </c>
      <c r="AH176" s="214" t="s">
        <v>151</v>
      </c>
      <c r="AI176" s="214" t="s">
        <v>151</v>
      </c>
      <c r="AJ176" s="190" t="str">
        <f t="shared" si="33"/>
        <v>Media</v>
      </c>
    </row>
    <row r="177" spans="1:36" ht="210" x14ac:dyDescent="0.25">
      <c r="A177" s="214" t="s">
        <v>980</v>
      </c>
      <c r="B177" s="214" t="s">
        <v>511</v>
      </c>
      <c r="C177" s="214" t="s">
        <v>750</v>
      </c>
      <c r="D177" s="214" t="s">
        <v>962</v>
      </c>
      <c r="E177" s="214" t="s">
        <v>981</v>
      </c>
      <c r="F177" s="214" t="s">
        <v>982</v>
      </c>
      <c r="G177" s="214" t="s">
        <v>983</v>
      </c>
      <c r="H177" s="214" t="s">
        <v>138</v>
      </c>
      <c r="I177" s="214" t="s">
        <v>161</v>
      </c>
      <c r="J177" s="214" t="s">
        <v>190</v>
      </c>
      <c r="K177" s="214" t="s">
        <v>191</v>
      </c>
      <c r="L177" s="214" t="s">
        <v>142</v>
      </c>
      <c r="M177" s="214" t="s">
        <v>251</v>
      </c>
      <c r="N177" s="214" t="s">
        <v>966</v>
      </c>
      <c r="O177" s="214" t="s">
        <v>967</v>
      </c>
      <c r="P177" s="214" t="s">
        <v>145</v>
      </c>
      <c r="Q177" s="214" t="s">
        <v>180</v>
      </c>
      <c r="R177" s="214" t="s">
        <v>756</v>
      </c>
      <c r="S177" s="214" t="s">
        <v>148</v>
      </c>
      <c r="T177" s="214" t="s">
        <v>234</v>
      </c>
      <c r="U177" s="214" t="s">
        <v>135</v>
      </c>
      <c r="V177" s="214" t="s">
        <v>756</v>
      </c>
      <c r="W177" s="218">
        <v>42644</v>
      </c>
      <c r="X177" s="214" t="s">
        <v>181</v>
      </c>
      <c r="Y177" s="214" t="s">
        <v>946</v>
      </c>
      <c r="Z177" s="214" t="s">
        <v>256</v>
      </c>
      <c r="AA177" s="214" t="s">
        <v>202</v>
      </c>
      <c r="AB177" s="218">
        <v>45891</v>
      </c>
      <c r="AC177" s="214" t="s">
        <v>408</v>
      </c>
      <c r="AD177" s="214" t="s">
        <v>150</v>
      </c>
      <c r="AE177" s="214" t="s">
        <v>150</v>
      </c>
      <c r="AF177" s="214" t="s">
        <v>150</v>
      </c>
      <c r="AG177" s="214" t="s">
        <v>151</v>
      </c>
      <c r="AH177" s="214" t="s">
        <v>151</v>
      </c>
      <c r="AI177" s="214" t="s">
        <v>151</v>
      </c>
      <c r="AJ177" s="190" t="str">
        <f t="shared" si="33"/>
        <v>Media</v>
      </c>
    </row>
    <row r="178" spans="1:36" ht="210" x14ac:dyDescent="0.25">
      <c r="A178" s="214" t="s">
        <v>984</v>
      </c>
      <c r="B178" s="214" t="s">
        <v>511</v>
      </c>
      <c r="C178" s="214" t="s">
        <v>750</v>
      </c>
      <c r="D178" s="214" t="s">
        <v>962</v>
      </c>
      <c r="E178" s="214" t="s">
        <v>985</v>
      </c>
      <c r="F178" s="214" t="s">
        <v>986</v>
      </c>
      <c r="G178" s="214" t="s">
        <v>987</v>
      </c>
      <c r="H178" s="214" t="s">
        <v>138</v>
      </c>
      <c r="I178" s="214" t="s">
        <v>161</v>
      </c>
      <c r="J178" s="214" t="s">
        <v>190</v>
      </c>
      <c r="K178" s="214" t="s">
        <v>191</v>
      </c>
      <c r="L178" s="214" t="s">
        <v>142</v>
      </c>
      <c r="M178" s="214" t="s">
        <v>251</v>
      </c>
      <c r="N178" s="214" t="s">
        <v>966</v>
      </c>
      <c r="O178" s="214" t="s">
        <v>967</v>
      </c>
      <c r="P178" s="214" t="s">
        <v>145</v>
      </c>
      <c r="Q178" s="214" t="s">
        <v>180</v>
      </c>
      <c r="R178" s="214" t="s">
        <v>756</v>
      </c>
      <c r="S178" s="214" t="s">
        <v>148</v>
      </c>
      <c r="T178" s="214" t="s">
        <v>234</v>
      </c>
      <c r="U178" s="214" t="s">
        <v>135</v>
      </c>
      <c r="V178" s="214" t="s">
        <v>756</v>
      </c>
      <c r="W178" s="218">
        <v>42644</v>
      </c>
      <c r="X178" s="214" t="s">
        <v>181</v>
      </c>
      <c r="Y178" s="214" t="s">
        <v>946</v>
      </c>
      <c r="Z178" s="214" t="s">
        <v>256</v>
      </c>
      <c r="AA178" s="214" t="s">
        <v>202</v>
      </c>
      <c r="AB178" s="218">
        <v>45891</v>
      </c>
      <c r="AC178" s="214" t="s">
        <v>408</v>
      </c>
      <c r="AD178" s="214" t="s">
        <v>150</v>
      </c>
      <c r="AE178" s="214" t="s">
        <v>150</v>
      </c>
      <c r="AF178" s="214" t="s">
        <v>150</v>
      </c>
      <c r="AG178" s="214" t="s">
        <v>151</v>
      </c>
      <c r="AH178" s="214" t="s">
        <v>151</v>
      </c>
      <c r="AI178" s="214" t="s">
        <v>151</v>
      </c>
      <c r="AJ178" s="190" t="str">
        <f t="shared" si="33"/>
        <v>Media</v>
      </c>
    </row>
    <row r="179" spans="1:36" ht="210" x14ac:dyDescent="0.25">
      <c r="A179" s="214" t="s">
        <v>988</v>
      </c>
      <c r="B179" s="214" t="s">
        <v>511</v>
      </c>
      <c r="C179" s="214" t="s">
        <v>750</v>
      </c>
      <c r="D179" s="214" t="s">
        <v>962</v>
      </c>
      <c r="E179" s="214" t="s">
        <v>135</v>
      </c>
      <c r="F179" s="214" t="s">
        <v>989</v>
      </c>
      <c r="G179" s="214" t="s">
        <v>990</v>
      </c>
      <c r="H179" s="214" t="s">
        <v>138</v>
      </c>
      <c r="I179" s="214" t="s">
        <v>161</v>
      </c>
      <c r="J179" s="214" t="s">
        <v>190</v>
      </c>
      <c r="K179" s="214" t="s">
        <v>191</v>
      </c>
      <c r="L179" s="214" t="s">
        <v>142</v>
      </c>
      <c r="M179" s="214" t="s">
        <v>251</v>
      </c>
      <c r="N179" s="214" t="s">
        <v>966</v>
      </c>
      <c r="O179" s="214" t="s">
        <v>967</v>
      </c>
      <c r="P179" s="214" t="s">
        <v>145</v>
      </c>
      <c r="Q179" s="214" t="s">
        <v>180</v>
      </c>
      <c r="R179" s="214" t="s">
        <v>756</v>
      </c>
      <c r="S179" s="214" t="s">
        <v>148</v>
      </c>
      <c r="T179" s="214" t="s">
        <v>234</v>
      </c>
      <c r="U179" s="214" t="s">
        <v>135</v>
      </c>
      <c r="V179" s="214" t="s">
        <v>756</v>
      </c>
      <c r="W179" s="218">
        <v>42644</v>
      </c>
      <c r="X179" s="214" t="s">
        <v>181</v>
      </c>
      <c r="Y179" s="214" t="s">
        <v>946</v>
      </c>
      <c r="Z179" s="214" t="s">
        <v>256</v>
      </c>
      <c r="AA179" s="214" t="s">
        <v>202</v>
      </c>
      <c r="AB179" s="218">
        <v>45891</v>
      </c>
      <c r="AC179" s="214" t="s">
        <v>408</v>
      </c>
      <c r="AD179" s="214" t="s">
        <v>150</v>
      </c>
      <c r="AE179" s="214" t="s">
        <v>150</v>
      </c>
      <c r="AF179" s="214" t="s">
        <v>150</v>
      </c>
      <c r="AG179" s="214" t="s">
        <v>151</v>
      </c>
      <c r="AH179" s="214" t="s">
        <v>151</v>
      </c>
      <c r="AI179" s="214" t="s">
        <v>151</v>
      </c>
      <c r="AJ179" s="190" t="str">
        <f t="shared" si="33"/>
        <v>Media</v>
      </c>
    </row>
    <row r="180" spans="1:36" ht="75" x14ac:dyDescent="0.25">
      <c r="A180" s="214" t="s">
        <v>991</v>
      </c>
      <c r="B180" s="214" t="s">
        <v>511</v>
      </c>
      <c r="C180" s="214" t="s">
        <v>750</v>
      </c>
      <c r="D180" s="214" t="s">
        <v>962</v>
      </c>
      <c r="E180" s="214" t="s">
        <v>135</v>
      </c>
      <c r="F180" s="214" t="s">
        <v>992</v>
      </c>
      <c r="G180" s="214" t="s">
        <v>993</v>
      </c>
      <c r="H180" s="214" t="s">
        <v>138</v>
      </c>
      <c r="I180" s="214" t="s">
        <v>426</v>
      </c>
      <c r="J180" s="214" t="s">
        <v>162</v>
      </c>
      <c r="K180" s="214" t="s">
        <v>357</v>
      </c>
      <c r="L180" s="214" t="s">
        <v>142</v>
      </c>
      <c r="M180" s="214" t="s">
        <v>175</v>
      </c>
      <c r="N180" s="214" t="s">
        <v>175</v>
      </c>
      <c r="O180" s="214" t="s">
        <v>175</v>
      </c>
      <c r="P180" s="214" t="s">
        <v>145</v>
      </c>
      <c r="Q180" s="214" t="s">
        <v>180</v>
      </c>
      <c r="R180" s="214" t="s">
        <v>756</v>
      </c>
      <c r="S180" s="214" t="s">
        <v>148</v>
      </c>
      <c r="T180" s="214" t="s">
        <v>234</v>
      </c>
      <c r="U180" s="214" t="s">
        <v>135</v>
      </c>
      <c r="V180" s="214" t="s">
        <v>756</v>
      </c>
      <c r="W180" s="218">
        <v>42644</v>
      </c>
      <c r="X180" s="214" t="s">
        <v>181</v>
      </c>
      <c r="Y180" s="214" t="s">
        <v>946</v>
      </c>
      <c r="Z180" s="214" t="s">
        <v>256</v>
      </c>
      <c r="AA180" s="214" t="s">
        <v>202</v>
      </c>
      <c r="AB180" s="218">
        <v>45891</v>
      </c>
      <c r="AC180" s="214" t="s">
        <v>408</v>
      </c>
      <c r="AD180" s="214" t="s">
        <v>150</v>
      </c>
      <c r="AE180" s="214" t="s">
        <v>150</v>
      </c>
      <c r="AF180" s="214" t="s">
        <v>150</v>
      </c>
      <c r="AG180" s="214" t="s">
        <v>151</v>
      </c>
      <c r="AH180" s="214" t="s">
        <v>151</v>
      </c>
      <c r="AI180" s="214" t="s">
        <v>151</v>
      </c>
      <c r="AJ180" s="190" t="str">
        <f t="shared" si="33"/>
        <v>Media</v>
      </c>
    </row>
    <row r="181" spans="1:36" ht="75" x14ac:dyDescent="0.25">
      <c r="A181" s="214" t="s">
        <v>994</v>
      </c>
      <c r="B181" s="214" t="s">
        <v>511</v>
      </c>
      <c r="C181" s="214" t="s">
        <v>750</v>
      </c>
      <c r="D181" s="214" t="s">
        <v>962</v>
      </c>
      <c r="E181" s="214" t="s">
        <v>135</v>
      </c>
      <c r="F181" s="214" t="s">
        <v>995</v>
      </c>
      <c r="G181" s="214" t="s">
        <v>996</v>
      </c>
      <c r="H181" s="214" t="s">
        <v>138</v>
      </c>
      <c r="I181" s="214" t="s">
        <v>426</v>
      </c>
      <c r="J181" s="214" t="s">
        <v>162</v>
      </c>
      <c r="K181" s="214" t="s">
        <v>357</v>
      </c>
      <c r="L181" s="214" t="s">
        <v>142</v>
      </c>
      <c r="M181" s="214" t="s">
        <v>175</v>
      </c>
      <c r="N181" s="214" t="s">
        <v>175</v>
      </c>
      <c r="O181" s="214" t="s">
        <v>175</v>
      </c>
      <c r="P181" s="214" t="s">
        <v>145</v>
      </c>
      <c r="Q181" s="214" t="s">
        <v>180</v>
      </c>
      <c r="R181" s="214" t="s">
        <v>756</v>
      </c>
      <c r="S181" s="214" t="s">
        <v>148</v>
      </c>
      <c r="T181" s="214" t="s">
        <v>234</v>
      </c>
      <c r="U181" s="214" t="s">
        <v>135</v>
      </c>
      <c r="V181" s="214" t="s">
        <v>756</v>
      </c>
      <c r="W181" s="218">
        <v>42644</v>
      </c>
      <c r="X181" s="214" t="s">
        <v>181</v>
      </c>
      <c r="Y181" s="214" t="s">
        <v>946</v>
      </c>
      <c r="Z181" s="214" t="s">
        <v>256</v>
      </c>
      <c r="AA181" s="214" t="s">
        <v>202</v>
      </c>
      <c r="AB181" s="218">
        <v>45891</v>
      </c>
      <c r="AC181" s="214" t="s">
        <v>408</v>
      </c>
      <c r="AD181" s="214" t="s">
        <v>150</v>
      </c>
      <c r="AE181" s="214" t="s">
        <v>150</v>
      </c>
      <c r="AF181" s="214" t="s">
        <v>150</v>
      </c>
      <c r="AG181" s="214" t="s">
        <v>151</v>
      </c>
      <c r="AH181" s="214" t="s">
        <v>151</v>
      </c>
      <c r="AI181" s="214" t="s">
        <v>151</v>
      </c>
      <c r="AJ181" s="190" t="str">
        <f t="shared" si="33"/>
        <v>Media</v>
      </c>
    </row>
    <row r="182" spans="1:36" ht="75" x14ac:dyDescent="0.25">
      <c r="A182" s="214" t="s">
        <v>997</v>
      </c>
      <c r="B182" s="214" t="s">
        <v>511</v>
      </c>
      <c r="C182" s="214" t="s">
        <v>750</v>
      </c>
      <c r="D182" s="214" t="s">
        <v>135</v>
      </c>
      <c r="E182" s="214" t="s">
        <v>998</v>
      </c>
      <c r="F182" s="214" t="s">
        <v>999</v>
      </c>
      <c r="G182" s="214" t="s">
        <v>1000</v>
      </c>
      <c r="H182" s="214" t="s">
        <v>138</v>
      </c>
      <c r="I182" s="214" t="s">
        <v>161</v>
      </c>
      <c r="J182" s="214" t="s">
        <v>190</v>
      </c>
      <c r="K182" s="214" t="s">
        <v>191</v>
      </c>
      <c r="L182" s="214" t="s">
        <v>142</v>
      </c>
      <c r="M182" s="214" t="s">
        <v>175</v>
      </c>
      <c r="N182" s="214" t="s">
        <v>175</v>
      </c>
      <c r="O182" s="214" t="s">
        <v>175</v>
      </c>
      <c r="P182" s="214" t="s">
        <v>145</v>
      </c>
      <c r="Q182" s="214" t="s">
        <v>180</v>
      </c>
      <c r="R182" s="214" t="s">
        <v>756</v>
      </c>
      <c r="S182" s="214" t="s">
        <v>148</v>
      </c>
      <c r="T182" s="214" t="s">
        <v>234</v>
      </c>
      <c r="U182" s="214" t="s">
        <v>135</v>
      </c>
      <c r="V182" s="214" t="s">
        <v>756</v>
      </c>
      <c r="W182" s="218">
        <v>42644</v>
      </c>
      <c r="X182" s="214" t="s">
        <v>181</v>
      </c>
      <c r="Y182" s="214" t="s">
        <v>946</v>
      </c>
      <c r="Z182" s="214" t="s">
        <v>256</v>
      </c>
      <c r="AA182" s="214" t="s">
        <v>202</v>
      </c>
      <c r="AB182" s="218">
        <v>45891</v>
      </c>
      <c r="AC182" s="214" t="s">
        <v>408</v>
      </c>
      <c r="AD182" s="214" t="s">
        <v>150</v>
      </c>
      <c r="AE182" s="214" t="s">
        <v>150</v>
      </c>
      <c r="AF182" s="214" t="s">
        <v>150</v>
      </c>
      <c r="AG182" s="214" t="s">
        <v>151</v>
      </c>
      <c r="AH182" s="214" t="s">
        <v>151</v>
      </c>
      <c r="AI182" s="214" t="s">
        <v>151</v>
      </c>
      <c r="AJ182" s="190" t="str">
        <f t="shared" si="33"/>
        <v>Media</v>
      </c>
    </row>
    <row r="183" spans="1:36" ht="75" x14ac:dyDescent="0.25">
      <c r="A183" s="214" t="s">
        <v>1001</v>
      </c>
      <c r="B183" s="214" t="s">
        <v>511</v>
      </c>
      <c r="C183" s="214" t="s">
        <v>750</v>
      </c>
      <c r="D183" s="214" t="s">
        <v>135</v>
      </c>
      <c r="E183" s="214" t="s">
        <v>1002</v>
      </c>
      <c r="F183" s="214" t="s">
        <v>1003</v>
      </c>
      <c r="G183" s="214" t="s">
        <v>1000</v>
      </c>
      <c r="H183" s="214" t="s">
        <v>138</v>
      </c>
      <c r="I183" s="214" t="s">
        <v>161</v>
      </c>
      <c r="J183" s="214" t="s">
        <v>190</v>
      </c>
      <c r="K183" s="214" t="s">
        <v>191</v>
      </c>
      <c r="L183" s="214" t="s">
        <v>142</v>
      </c>
      <c r="M183" s="214" t="s">
        <v>175</v>
      </c>
      <c r="N183" s="214" t="s">
        <v>175</v>
      </c>
      <c r="O183" s="214" t="s">
        <v>175</v>
      </c>
      <c r="P183" s="214" t="s">
        <v>145</v>
      </c>
      <c r="Q183" s="214" t="s">
        <v>180</v>
      </c>
      <c r="R183" s="214" t="s">
        <v>756</v>
      </c>
      <c r="S183" s="214" t="s">
        <v>148</v>
      </c>
      <c r="T183" s="214" t="s">
        <v>234</v>
      </c>
      <c r="U183" s="214" t="s">
        <v>135</v>
      </c>
      <c r="V183" s="214" t="s">
        <v>756</v>
      </c>
      <c r="W183" s="218">
        <v>42644</v>
      </c>
      <c r="X183" s="214" t="s">
        <v>181</v>
      </c>
      <c r="Y183" s="214" t="s">
        <v>946</v>
      </c>
      <c r="Z183" s="214" t="s">
        <v>256</v>
      </c>
      <c r="AA183" s="214" t="s">
        <v>202</v>
      </c>
      <c r="AB183" s="218">
        <v>45891</v>
      </c>
      <c r="AC183" s="214" t="s">
        <v>408</v>
      </c>
      <c r="AD183" s="214" t="s">
        <v>150</v>
      </c>
      <c r="AE183" s="214" t="s">
        <v>150</v>
      </c>
      <c r="AF183" s="214" t="s">
        <v>150</v>
      </c>
      <c r="AG183" s="214" t="s">
        <v>151</v>
      </c>
      <c r="AH183" s="214" t="s">
        <v>151</v>
      </c>
      <c r="AI183" s="214" t="s">
        <v>151</v>
      </c>
      <c r="AJ183" s="190" t="str">
        <f t="shared" si="33"/>
        <v>Media</v>
      </c>
    </row>
    <row r="184" spans="1:36" ht="300" x14ac:dyDescent="0.25">
      <c r="A184" s="214" t="s">
        <v>1004</v>
      </c>
      <c r="B184" s="214" t="s">
        <v>511</v>
      </c>
      <c r="C184" s="214" t="s">
        <v>750</v>
      </c>
      <c r="D184" s="214" t="s">
        <v>962</v>
      </c>
      <c r="E184" s="214" t="s">
        <v>135</v>
      </c>
      <c r="F184" s="214" t="s">
        <v>1005</v>
      </c>
      <c r="G184" s="214" t="s">
        <v>1006</v>
      </c>
      <c r="H184" s="214" t="s">
        <v>138</v>
      </c>
      <c r="I184" s="214" t="s">
        <v>161</v>
      </c>
      <c r="J184" s="214" t="s">
        <v>190</v>
      </c>
      <c r="K184" s="214" t="s">
        <v>191</v>
      </c>
      <c r="L184" s="214" t="s">
        <v>142</v>
      </c>
      <c r="M184" s="214" t="s">
        <v>1007</v>
      </c>
      <c r="N184" s="214" t="s">
        <v>1007</v>
      </c>
      <c r="O184" s="214" t="s">
        <v>1008</v>
      </c>
      <c r="P184" s="214" t="s">
        <v>150</v>
      </c>
      <c r="Q184" s="214" t="s">
        <v>146</v>
      </c>
      <c r="R184" s="214" t="s">
        <v>756</v>
      </c>
      <c r="S184" s="214" t="s">
        <v>148</v>
      </c>
      <c r="T184" s="214" t="s">
        <v>234</v>
      </c>
      <c r="U184" s="214" t="s">
        <v>135</v>
      </c>
      <c r="V184" s="214" t="s">
        <v>756</v>
      </c>
      <c r="W184" s="218" t="s">
        <v>135</v>
      </c>
      <c r="X184" s="214" t="s">
        <v>135</v>
      </c>
      <c r="Y184" s="214" t="s">
        <v>135</v>
      </c>
      <c r="Z184" s="214" t="s">
        <v>135</v>
      </c>
      <c r="AA184" s="214" t="s">
        <v>135</v>
      </c>
      <c r="AB184" s="218" t="s">
        <v>135</v>
      </c>
      <c r="AC184" s="214" t="s">
        <v>135</v>
      </c>
      <c r="AD184" s="214" t="s">
        <v>150</v>
      </c>
      <c r="AE184" s="214" t="s">
        <v>150</v>
      </c>
      <c r="AF184" s="214" t="s">
        <v>150</v>
      </c>
      <c r="AG184" s="214" t="s">
        <v>169</v>
      </c>
      <c r="AH184" s="214" t="s">
        <v>169</v>
      </c>
      <c r="AI184" s="214" t="s">
        <v>169</v>
      </c>
      <c r="AJ184" s="190" t="str">
        <f t="shared" si="33"/>
        <v>Baja</v>
      </c>
    </row>
    <row r="185" spans="1:36" ht="300" x14ac:dyDescent="0.25">
      <c r="A185" s="214" t="s">
        <v>1009</v>
      </c>
      <c r="B185" s="214" t="s">
        <v>511</v>
      </c>
      <c r="C185" s="214" t="s">
        <v>750</v>
      </c>
      <c r="D185" s="214" t="s">
        <v>962</v>
      </c>
      <c r="E185" s="214" t="s">
        <v>1010</v>
      </c>
      <c r="F185" s="214" t="s">
        <v>1011</v>
      </c>
      <c r="G185" s="214" t="s">
        <v>1012</v>
      </c>
      <c r="H185" s="214" t="s">
        <v>138</v>
      </c>
      <c r="I185" s="214" t="s">
        <v>161</v>
      </c>
      <c r="J185" s="214" t="s">
        <v>190</v>
      </c>
      <c r="K185" s="214" t="s">
        <v>191</v>
      </c>
      <c r="L185" s="214" t="s">
        <v>142</v>
      </c>
      <c r="M185" s="214" t="s">
        <v>1007</v>
      </c>
      <c r="N185" s="214" t="s">
        <v>1007</v>
      </c>
      <c r="O185" s="214" t="s">
        <v>1008</v>
      </c>
      <c r="P185" s="214" t="s">
        <v>150</v>
      </c>
      <c r="Q185" s="214" t="s">
        <v>146</v>
      </c>
      <c r="R185" s="214" t="s">
        <v>756</v>
      </c>
      <c r="S185" s="214" t="s">
        <v>148</v>
      </c>
      <c r="T185" s="214" t="s">
        <v>234</v>
      </c>
      <c r="U185" s="214" t="s">
        <v>135</v>
      </c>
      <c r="V185" s="214" t="s">
        <v>756</v>
      </c>
      <c r="W185" s="218" t="s">
        <v>135</v>
      </c>
      <c r="X185" s="214" t="s">
        <v>135</v>
      </c>
      <c r="Y185" s="214" t="s">
        <v>135</v>
      </c>
      <c r="Z185" s="214" t="s">
        <v>135</v>
      </c>
      <c r="AA185" s="214" t="s">
        <v>135</v>
      </c>
      <c r="AB185" s="218" t="s">
        <v>135</v>
      </c>
      <c r="AC185" s="214" t="s">
        <v>135</v>
      </c>
      <c r="AD185" s="214" t="s">
        <v>150</v>
      </c>
      <c r="AE185" s="214" t="s">
        <v>150</v>
      </c>
      <c r="AF185" s="214" t="s">
        <v>150</v>
      </c>
      <c r="AG185" s="214" t="s">
        <v>169</v>
      </c>
      <c r="AH185" s="214" t="s">
        <v>169</v>
      </c>
      <c r="AI185" s="214" t="s">
        <v>169</v>
      </c>
      <c r="AJ185" s="190" t="str">
        <f t="shared" si="33"/>
        <v>Baja</v>
      </c>
    </row>
    <row r="186" spans="1:36" ht="300" x14ac:dyDescent="0.25">
      <c r="A186" s="214" t="s">
        <v>1013</v>
      </c>
      <c r="B186" s="214" t="s">
        <v>511</v>
      </c>
      <c r="C186" s="214" t="s">
        <v>750</v>
      </c>
      <c r="D186" s="214" t="s">
        <v>962</v>
      </c>
      <c r="E186" s="214" t="s">
        <v>135</v>
      </c>
      <c r="F186" s="214" t="s">
        <v>1007</v>
      </c>
      <c r="G186" s="214" t="s">
        <v>1014</v>
      </c>
      <c r="H186" s="214" t="s">
        <v>138</v>
      </c>
      <c r="I186" s="214" t="s">
        <v>161</v>
      </c>
      <c r="J186" s="214" t="s">
        <v>190</v>
      </c>
      <c r="K186" s="214" t="s">
        <v>191</v>
      </c>
      <c r="L186" s="214" t="s">
        <v>142</v>
      </c>
      <c r="M186" s="214" t="s">
        <v>1007</v>
      </c>
      <c r="N186" s="214" t="s">
        <v>1007</v>
      </c>
      <c r="O186" s="214" t="s">
        <v>1008</v>
      </c>
      <c r="P186" s="214" t="s">
        <v>150</v>
      </c>
      <c r="Q186" s="214" t="s">
        <v>146</v>
      </c>
      <c r="R186" s="214" t="s">
        <v>756</v>
      </c>
      <c r="S186" s="214" t="s">
        <v>148</v>
      </c>
      <c r="T186" s="214" t="s">
        <v>234</v>
      </c>
      <c r="U186" s="214" t="s">
        <v>135</v>
      </c>
      <c r="V186" s="214" t="s">
        <v>756</v>
      </c>
      <c r="W186" s="218" t="s">
        <v>135</v>
      </c>
      <c r="X186" s="214" t="s">
        <v>135</v>
      </c>
      <c r="Y186" s="214" t="s">
        <v>135</v>
      </c>
      <c r="Z186" s="214" t="s">
        <v>135</v>
      </c>
      <c r="AA186" s="214" t="s">
        <v>135</v>
      </c>
      <c r="AB186" s="218" t="s">
        <v>135</v>
      </c>
      <c r="AC186" s="214" t="s">
        <v>135</v>
      </c>
      <c r="AD186" s="214" t="s">
        <v>150</v>
      </c>
      <c r="AE186" s="214" t="s">
        <v>150</v>
      </c>
      <c r="AF186" s="214" t="s">
        <v>150</v>
      </c>
      <c r="AG186" s="214" t="s">
        <v>169</v>
      </c>
      <c r="AH186" s="214" t="s">
        <v>169</v>
      </c>
      <c r="AI186" s="214" t="s">
        <v>169</v>
      </c>
      <c r="AJ186" s="190" t="str">
        <f t="shared" si="33"/>
        <v>Baja</v>
      </c>
    </row>
    <row r="187" spans="1:36" ht="75" x14ac:dyDescent="0.25">
      <c r="A187" s="214" t="s">
        <v>1015</v>
      </c>
      <c r="B187" s="214" t="s">
        <v>511</v>
      </c>
      <c r="C187" s="214" t="s">
        <v>750</v>
      </c>
      <c r="D187" s="214" t="s">
        <v>962</v>
      </c>
      <c r="E187" s="214" t="s">
        <v>1016</v>
      </c>
      <c r="F187" s="214" t="s">
        <v>1017</v>
      </c>
      <c r="G187" s="214" t="s">
        <v>1018</v>
      </c>
      <c r="H187" s="214" t="s">
        <v>138</v>
      </c>
      <c r="I187" s="214" t="s">
        <v>161</v>
      </c>
      <c r="J187" s="214" t="s">
        <v>190</v>
      </c>
      <c r="K187" s="214" t="s">
        <v>191</v>
      </c>
      <c r="L187" s="214" t="s">
        <v>142</v>
      </c>
      <c r="M187" s="214" t="s">
        <v>175</v>
      </c>
      <c r="N187" s="214" t="s">
        <v>175</v>
      </c>
      <c r="O187" s="214" t="s">
        <v>175</v>
      </c>
      <c r="P187" s="214" t="s">
        <v>145</v>
      </c>
      <c r="Q187" s="214" t="s">
        <v>180</v>
      </c>
      <c r="R187" s="214" t="s">
        <v>756</v>
      </c>
      <c r="S187" s="214" t="s">
        <v>148</v>
      </c>
      <c r="T187" s="214" t="s">
        <v>234</v>
      </c>
      <c r="U187" s="214" t="s">
        <v>135</v>
      </c>
      <c r="V187" s="214" t="s">
        <v>756</v>
      </c>
      <c r="W187" s="218">
        <v>42644</v>
      </c>
      <c r="X187" s="214" t="s">
        <v>181</v>
      </c>
      <c r="Y187" s="214" t="s">
        <v>946</v>
      </c>
      <c r="Z187" s="214" t="s">
        <v>256</v>
      </c>
      <c r="AA187" s="214" t="s">
        <v>202</v>
      </c>
      <c r="AB187" s="218">
        <v>45891</v>
      </c>
      <c r="AC187" s="214" t="s">
        <v>408</v>
      </c>
      <c r="AD187" s="214" t="s">
        <v>150</v>
      </c>
      <c r="AE187" s="214" t="s">
        <v>150</v>
      </c>
      <c r="AF187" s="214" t="s">
        <v>150</v>
      </c>
      <c r="AG187" s="214" t="s">
        <v>151</v>
      </c>
      <c r="AH187" s="214" t="s">
        <v>151</v>
      </c>
      <c r="AI187" s="214" t="s">
        <v>151</v>
      </c>
      <c r="AJ187" s="190" t="str">
        <f t="shared" si="33"/>
        <v>Media</v>
      </c>
    </row>
    <row r="188" spans="1:36" ht="409.5" x14ac:dyDescent="0.25">
      <c r="A188" s="214" t="s">
        <v>1019</v>
      </c>
      <c r="B188" s="214" t="s">
        <v>511</v>
      </c>
      <c r="C188" s="214" t="s">
        <v>750</v>
      </c>
      <c r="D188" s="214" t="s">
        <v>962</v>
      </c>
      <c r="E188" s="214" t="s">
        <v>1020</v>
      </c>
      <c r="F188" s="214" t="s">
        <v>1021</v>
      </c>
      <c r="G188" s="214" t="s">
        <v>1022</v>
      </c>
      <c r="H188" s="214" t="s">
        <v>138</v>
      </c>
      <c r="I188" s="214" t="s">
        <v>161</v>
      </c>
      <c r="J188" s="214" t="s">
        <v>190</v>
      </c>
      <c r="K188" s="214" t="s">
        <v>191</v>
      </c>
      <c r="L188" s="214" t="s">
        <v>142</v>
      </c>
      <c r="M188" s="214" t="s">
        <v>1023</v>
      </c>
      <c r="N188" s="214" t="s">
        <v>1023</v>
      </c>
      <c r="O188" s="214" t="s">
        <v>1024</v>
      </c>
      <c r="P188" s="214" t="s">
        <v>145</v>
      </c>
      <c r="Q188" s="214" t="s">
        <v>180</v>
      </c>
      <c r="R188" s="214" t="s">
        <v>756</v>
      </c>
      <c r="S188" s="214" t="s">
        <v>148</v>
      </c>
      <c r="T188" s="214" t="s">
        <v>234</v>
      </c>
      <c r="U188" s="214" t="s">
        <v>135</v>
      </c>
      <c r="V188" s="214" t="s">
        <v>756</v>
      </c>
      <c r="W188" s="218">
        <v>42644</v>
      </c>
      <c r="X188" s="214" t="s">
        <v>181</v>
      </c>
      <c r="Y188" s="214" t="s">
        <v>946</v>
      </c>
      <c r="Z188" s="214" t="s">
        <v>256</v>
      </c>
      <c r="AA188" s="214" t="s">
        <v>202</v>
      </c>
      <c r="AB188" s="218">
        <v>45891</v>
      </c>
      <c r="AC188" s="214" t="s">
        <v>408</v>
      </c>
      <c r="AD188" s="214" t="s">
        <v>150</v>
      </c>
      <c r="AE188" s="214" t="s">
        <v>150</v>
      </c>
      <c r="AF188" s="214" t="s">
        <v>150</v>
      </c>
      <c r="AG188" s="214" t="s">
        <v>169</v>
      </c>
      <c r="AH188" s="214" t="s">
        <v>169</v>
      </c>
      <c r="AI188" s="214" t="s">
        <v>169</v>
      </c>
      <c r="AJ188" s="190" t="str">
        <f t="shared" si="33"/>
        <v>Baja</v>
      </c>
    </row>
    <row r="189" spans="1:36" ht="409.5" x14ac:dyDescent="0.25">
      <c r="A189" s="214" t="s">
        <v>1025</v>
      </c>
      <c r="B189" s="214" t="s">
        <v>511</v>
      </c>
      <c r="C189" s="214" t="s">
        <v>750</v>
      </c>
      <c r="D189" s="214" t="s">
        <v>962</v>
      </c>
      <c r="E189" s="214" t="s">
        <v>1026</v>
      </c>
      <c r="F189" s="214" t="s">
        <v>1027</v>
      </c>
      <c r="G189" s="214" t="s">
        <v>1022</v>
      </c>
      <c r="H189" s="214" t="s">
        <v>138</v>
      </c>
      <c r="I189" s="214" t="s">
        <v>161</v>
      </c>
      <c r="J189" s="214" t="s">
        <v>190</v>
      </c>
      <c r="K189" s="214" t="s">
        <v>191</v>
      </c>
      <c r="L189" s="214" t="s">
        <v>142</v>
      </c>
      <c r="M189" s="214" t="s">
        <v>1023</v>
      </c>
      <c r="N189" s="214" t="s">
        <v>1023</v>
      </c>
      <c r="O189" s="214" t="s">
        <v>1024</v>
      </c>
      <c r="P189" s="214" t="s">
        <v>145</v>
      </c>
      <c r="Q189" s="214" t="s">
        <v>180</v>
      </c>
      <c r="R189" s="214" t="s">
        <v>756</v>
      </c>
      <c r="S189" s="214" t="s">
        <v>148</v>
      </c>
      <c r="T189" s="214" t="s">
        <v>234</v>
      </c>
      <c r="U189" s="214" t="s">
        <v>135</v>
      </c>
      <c r="V189" s="214" t="s">
        <v>756</v>
      </c>
      <c r="W189" s="218">
        <v>42644</v>
      </c>
      <c r="X189" s="214" t="s">
        <v>181</v>
      </c>
      <c r="Y189" s="214" t="s">
        <v>946</v>
      </c>
      <c r="Z189" s="214" t="s">
        <v>256</v>
      </c>
      <c r="AA189" s="214" t="s">
        <v>202</v>
      </c>
      <c r="AB189" s="218">
        <v>45891</v>
      </c>
      <c r="AC189" s="214" t="s">
        <v>408</v>
      </c>
      <c r="AD189" s="214" t="s">
        <v>150</v>
      </c>
      <c r="AE189" s="214" t="s">
        <v>150</v>
      </c>
      <c r="AF189" s="214" t="s">
        <v>150</v>
      </c>
      <c r="AG189" s="214" t="s">
        <v>169</v>
      </c>
      <c r="AH189" s="214" t="s">
        <v>169</v>
      </c>
      <c r="AI189" s="214" t="s">
        <v>169</v>
      </c>
      <c r="AJ189" s="190" t="str">
        <f t="shared" si="33"/>
        <v>Baja</v>
      </c>
    </row>
    <row r="190" spans="1:36" ht="409.5" x14ac:dyDescent="0.25">
      <c r="A190" s="214" t="s">
        <v>1028</v>
      </c>
      <c r="B190" s="214" t="s">
        <v>511</v>
      </c>
      <c r="C190" s="214" t="s">
        <v>750</v>
      </c>
      <c r="D190" s="214" t="s">
        <v>962</v>
      </c>
      <c r="E190" s="214" t="s">
        <v>635</v>
      </c>
      <c r="F190" s="214" t="s">
        <v>665</v>
      </c>
      <c r="G190" s="214" t="s">
        <v>1022</v>
      </c>
      <c r="H190" s="214" t="s">
        <v>138</v>
      </c>
      <c r="I190" s="214" t="s">
        <v>161</v>
      </c>
      <c r="J190" s="214" t="s">
        <v>190</v>
      </c>
      <c r="K190" s="214" t="s">
        <v>191</v>
      </c>
      <c r="L190" s="214" t="s">
        <v>142</v>
      </c>
      <c r="M190" s="214" t="s">
        <v>1023</v>
      </c>
      <c r="N190" s="214" t="s">
        <v>1023</v>
      </c>
      <c r="O190" s="214" t="s">
        <v>1024</v>
      </c>
      <c r="P190" s="214" t="s">
        <v>145</v>
      </c>
      <c r="Q190" s="214" t="s">
        <v>180</v>
      </c>
      <c r="R190" s="214" t="s">
        <v>756</v>
      </c>
      <c r="S190" s="214" t="s">
        <v>148</v>
      </c>
      <c r="T190" s="214" t="s">
        <v>234</v>
      </c>
      <c r="U190" s="214" t="s">
        <v>135</v>
      </c>
      <c r="V190" s="214" t="s">
        <v>756</v>
      </c>
      <c r="W190" s="218">
        <v>42644</v>
      </c>
      <c r="X190" s="214" t="s">
        <v>181</v>
      </c>
      <c r="Y190" s="214" t="s">
        <v>946</v>
      </c>
      <c r="Z190" s="214" t="s">
        <v>256</v>
      </c>
      <c r="AA190" s="214" t="s">
        <v>202</v>
      </c>
      <c r="AB190" s="218">
        <v>45891</v>
      </c>
      <c r="AC190" s="214" t="s">
        <v>408</v>
      </c>
      <c r="AD190" s="214" t="s">
        <v>150</v>
      </c>
      <c r="AE190" s="214" t="s">
        <v>150</v>
      </c>
      <c r="AF190" s="214" t="s">
        <v>150</v>
      </c>
      <c r="AG190" s="214" t="s">
        <v>169</v>
      </c>
      <c r="AH190" s="214" t="s">
        <v>169</v>
      </c>
      <c r="AI190" s="214" t="s">
        <v>169</v>
      </c>
      <c r="AJ190" s="190" t="str">
        <f t="shared" si="33"/>
        <v>Baja</v>
      </c>
    </row>
    <row r="191" spans="1:36" ht="409.5" x14ac:dyDescent="0.25">
      <c r="A191" s="214" t="s">
        <v>1029</v>
      </c>
      <c r="B191" s="214" t="s">
        <v>511</v>
      </c>
      <c r="C191" s="214" t="s">
        <v>750</v>
      </c>
      <c r="D191" s="214" t="s">
        <v>962</v>
      </c>
      <c r="E191" s="214" t="s">
        <v>631</v>
      </c>
      <c r="F191" s="214" t="s">
        <v>1030</v>
      </c>
      <c r="G191" s="214" t="s">
        <v>1022</v>
      </c>
      <c r="H191" s="214" t="s">
        <v>138</v>
      </c>
      <c r="I191" s="214" t="s">
        <v>161</v>
      </c>
      <c r="J191" s="214" t="s">
        <v>190</v>
      </c>
      <c r="K191" s="214" t="s">
        <v>191</v>
      </c>
      <c r="L191" s="214" t="s">
        <v>142</v>
      </c>
      <c r="M191" s="214" t="s">
        <v>1023</v>
      </c>
      <c r="N191" s="214" t="s">
        <v>1023</v>
      </c>
      <c r="O191" s="214" t="s">
        <v>1024</v>
      </c>
      <c r="P191" s="214" t="s">
        <v>145</v>
      </c>
      <c r="Q191" s="214" t="s">
        <v>180</v>
      </c>
      <c r="R191" s="214" t="s">
        <v>756</v>
      </c>
      <c r="S191" s="214" t="s">
        <v>148</v>
      </c>
      <c r="T191" s="214" t="s">
        <v>234</v>
      </c>
      <c r="U191" s="214" t="s">
        <v>135</v>
      </c>
      <c r="V191" s="214" t="s">
        <v>756</v>
      </c>
      <c r="W191" s="218">
        <v>42644</v>
      </c>
      <c r="X191" s="214" t="s">
        <v>181</v>
      </c>
      <c r="Y191" s="214" t="s">
        <v>946</v>
      </c>
      <c r="Z191" s="214" t="s">
        <v>256</v>
      </c>
      <c r="AA191" s="214" t="s">
        <v>202</v>
      </c>
      <c r="AB191" s="218">
        <v>45891</v>
      </c>
      <c r="AC191" s="214" t="s">
        <v>408</v>
      </c>
      <c r="AD191" s="214" t="s">
        <v>150</v>
      </c>
      <c r="AE191" s="214" t="s">
        <v>150</v>
      </c>
      <c r="AF191" s="214" t="s">
        <v>150</v>
      </c>
      <c r="AG191" s="214" t="s">
        <v>169</v>
      </c>
      <c r="AH191" s="214" t="s">
        <v>169</v>
      </c>
      <c r="AI191" s="214" t="s">
        <v>169</v>
      </c>
      <c r="AJ191" s="190" t="str">
        <f t="shared" si="33"/>
        <v>Baja</v>
      </c>
    </row>
    <row r="192" spans="1:36" ht="409.5" x14ac:dyDescent="0.25">
      <c r="A192" s="214" t="s">
        <v>1031</v>
      </c>
      <c r="B192" s="214" t="s">
        <v>511</v>
      </c>
      <c r="C192" s="214" t="s">
        <v>750</v>
      </c>
      <c r="D192" s="214" t="s">
        <v>962</v>
      </c>
      <c r="E192" s="214" t="s">
        <v>1032</v>
      </c>
      <c r="F192" s="214" t="s">
        <v>1033</v>
      </c>
      <c r="G192" s="214" t="s">
        <v>1022</v>
      </c>
      <c r="H192" s="214" t="s">
        <v>138</v>
      </c>
      <c r="I192" s="214" t="s">
        <v>161</v>
      </c>
      <c r="J192" s="214" t="s">
        <v>190</v>
      </c>
      <c r="K192" s="214" t="s">
        <v>191</v>
      </c>
      <c r="L192" s="214" t="s">
        <v>142</v>
      </c>
      <c r="M192" s="214" t="s">
        <v>1023</v>
      </c>
      <c r="N192" s="214" t="s">
        <v>1023</v>
      </c>
      <c r="O192" s="214" t="s">
        <v>1024</v>
      </c>
      <c r="P192" s="214" t="s">
        <v>145</v>
      </c>
      <c r="Q192" s="214" t="s">
        <v>180</v>
      </c>
      <c r="R192" s="214" t="s">
        <v>756</v>
      </c>
      <c r="S192" s="214" t="s">
        <v>148</v>
      </c>
      <c r="T192" s="214" t="s">
        <v>234</v>
      </c>
      <c r="U192" s="214" t="s">
        <v>135</v>
      </c>
      <c r="V192" s="214" t="s">
        <v>756</v>
      </c>
      <c r="W192" s="218">
        <v>42644</v>
      </c>
      <c r="X192" s="214" t="s">
        <v>181</v>
      </c>
      <c r="Y192" s="214" t="s">
        <v>946</v>
      </c>
      <c r="Z192" s="214" t="s">
        <v>256</v>
      </c>
      <c r="AA192" s="214" t="s">
        <v>202</v>
      </c>
      <c r="AB192" s="218">
        <v>45891</v>
      </c>
      <c r="AC192" s="214" t="s">
        <v>408</v>
      </c>
      <c r="AD192" s="214" t="s">
        <v>150</v>
      </c>
      <c r="AE192" s="214" t="s">
        <v>150</v>
      </c>
      <c r="AF192" s="214" t="s">
        <v>150</v>
      </c>
      <c r="AG192" s="214" t="s">
        <v>169</v>
      </c>
      <c r="AH192" s="214" t="s">
        <v>169</v>
      </c>
      <c r="AI192" s="214" t="s">
        <v>169</v>
      </c>
      <c r="AJ192" s="190" t="str">
        <f t="shared" si="33"/>
        <v>Baja</v>
      </c>
    </row>
    <row r="193" spans="1:36" ht="409.5" x14ac:dyDescent="0.25">
      <c r="A193" s="214" t="s">
        <v>1034</v>
      </c>
      <c r="B193" s="214" t="s">
        <v>511</v>
      </c>
      <c r="C193" s="214" t="s">
        <v>750</v>
      </c>
      <c r="D193" s="214" t="s">
        <v>962</v>
      </c>
      <c r="E193" s="214" t="s">
        <v>1035</v>
      </c>
      <c r="F193" s="214" t="s">
        <v>1036</v>
      </c>
      <c r="G193" s="214" t="s">
        <v>1022</v>
      </c>
      <c r="H193" s="214" t="s">
        <v>138</v>
      </c>
      <c r="I193" s="214" t="s">
        <v>161</v>
      </c>
      <c r="J193" s="214" t="s">
        <v>190</v>
      </c>
      <c r="K193" s="214" t="s">
        <v>191</v>
      </c>
      <c r="L193" s="214" t="s">
        <v>142</v>
      </c>
      <c r="M193" s="214" t="s">
        <v>1023</v>
      </c>
      <c r="N193" s="214" t="s">
        <v>1023</v>
      </c>
      <c r="O193" s="214" t="s">
        <v>1024</v>
      </c>
      <c r="P193" s="214" t="s">
        <v>145</v>
      </c>
      <c r="Q193" s="214" t="s">
        <v>180</v>
      </c>
      <c r="R193" s="214" t="s">
        <v>756</v>
      </c>
      <c r="S193" s="214" t="s">
        <v>148</v>
      </c>
      <c r="T193" s="214" t="s">
        <v>234</v>
      </c>
      <c r="U193" s="214" t="s">
        <v>135</v>
      </c>
      <c r="V193" s="214" t="s">
        <v>756</v>
      </c>
      <c r="W193" s="218">
        <v>42644</v>
      </c>
      <c r="X193" s="214" t="s">
        <v>181</v>
      </c>
      <c r="Y193" s="214" t="s">
        <v>946</v>
      </c>
      <c r="Z193" s="214" t="s">
        <v>256</v>
      </c>
      <c r="AA193" s="214" t="s">
        <v>202</v>
      </c>
      <c r="AB193" s="218">
        <v>45891</v>
      </c>
      <c r="AC193" s="214" t="s">
        <v>408</v>
      </c>
      <c r="AD193" s="214" t="s">
        <v>150</v>
      </c>
      <c r="AE193" s="214" t="s">
        <v>150</v>
      </c>
      <c r="AF193" s="214" t="s">
        <v>150</v>
      </c>
      <c r="AG193" s="214" t="s">
        <v>169</v>
      </c>
      <c r="AH193" s="214" t="s">
        <v>169</v>
      </c>
      <c r="AI193" s="214" t="s">
        <v>169</v>
      </c>
      <c r="AJ193" s="190" t="str">
        <f t="shared" si="33"/>
        <v>Baja</v>
      </c>
    </row>
    <row r="194" spans="1:36" ht="409.5" x14ac:dyDescent="0.25">
      <c r="A194" s="214" t="s">
        <v>1037</v>
      </c>
      <c r="B194" s="214" t="s">
        <v>511</v>
      </c>
      <c r="C194" s="214" t="s">
        <v>750</v>
      </c>
      <c r="D194" s="214" t="s">
        <v>962</v>
      </c>
      <c r="E194" s="214" t="s">
        <v>135</v>
      </c>
      <c r="F194" s="214" t="s">
        <v>1038</v>
      </c>
      <c r="G194" s="214" t="s">
        <v>1022</v>
      </c>
      <c r="H194" s="214" t="s">
        <v>138</v>
      </c>
      <c r="I194" s="214" t="s">
        <v>161</v>
      </c>
      <c r="J194" s="214" t="s">
        <v>190</v>
      </c>
      <c r="K194" s="214" t="s">
        <v>191</v>
      </c>
      <c r="L194" s="214" t="s">
        <v>142</v>
      </c>
      <c r="M194" s="214" t="s">
        <v>1023</v>
      </c>
      <c r="N194" s="214" t="s">
        <v>1023</v>
      </c>
      <c r="O194" s="214" t="s">
        <v>1024</v>
      </c>
      <c r="P194" s="214" t="s">
        <v>145</v>
      </c>
      <c r="Q194" s="214" t="s">
        <v>180</v>
      </c>
      <c r="R194" s="214" t="s">
        <v>756</v>
      </c>
      <c r="S194" s="214" t="s">
        <v>148</v>
      </c>
      <c r="T194" s="214" t="s">
        <v>234</v>
      </c>
      <c r="U194" s="214" t="s">
        <v>135</v>
      </c>
      <c r="V194" s="214" t="s">
        <v>756</v>
      </c>
      <c r="W194" s="218">
        <v>42644</v>
      </c>
      <c r="X194" s="214" t="s">
        <v>181</v>
      </c>
      <c r="Y194" s="214" t="s">
        <v>946</v>
      </c>
      <c r="Z194" s="214" t="s">
        <v>256</v>
      </c>
      <c r="AA194" s="214" t="s">
        <v>202</v>
      </c>
      <c r="AB194" s="218">
        <v>45891</v>
      </c>
      <c r="AC194" s="214" t="s">
        <v>408</v>
      </c>
      <c r="AD194" s="214" t="s">
        <v>150</v>
      </c>
      <c r="AE194" s="214" t="s">
        <v>150</v>
      </c>
      <c r="AF194" s="214" t="s">
        <v>150</v>
      </c>
      <c r="AG194" s="214" t="s">
        <v>169</v>
      </c>
      <c r="AH194" s="214" t="s">
        <v>169</v>
      </c>
      <c r="AI194" s="214" t="s">
        <v>169</v>
      </c>
      <c r="AJ194" s="190" t="str">
        <f t="shared" si="33"/>
        <v>Baja</v>
      </c>
    </row>
    <row r="195" spans="1:36" ht="409.5" x14ac:dyDescent="0.25">
      <c r="A195" s="214" t="s">
        <v>1039</v>
      </c>
      <c r="B195" s="214" t="s">
        <v>511</v>
      </c>
      <c r="C195" s="214" t="s">
        <v>750</v>
      </c>
      <c r="D195" s="214" t="s">
        <v>962</v>
      </c>
      <c r="E195" s="214" t="s">
        <v>1040</v>
      </c>
      <c r="F195" s="214" t="s">
        <v>1041</v>
      </c>
      <c r="G195" s="214" t="s">
        <v>1022</v>
      </c>
      <c r="H195" s="214" t="s">
        <v>138</v>
      </c>
      <c r="I195" s="214" t="s">
        <v>161</v>
      </c>
      <c r="J195" s="214" t="s">
        <v>190</v>
      </c>
      <c r="K195" s="214" t="s">
        <v>191</v>
      </c>
      <c r="L195" s="214" t="s">
        <v>142</v>
      </c>
      <c r="M195" s="214" t="s">
        <v>1023</v>
      </c>
      <c r="N195" s="214" t="s">
        <v>1023</v>
      </c>
      <c r="O195" s="214" t="s">
        <v>1024</v>
      </c>
      <c r="P195" s="214" t="s">
        <v>145</v>
      </c>
      <c r="Q195" s="214" t="s">
        <v>180</v>
      </c>
      <c r="R195" s="214" t="s">
        <v>756</v>
      </c>
      <c r="S195" s="214" t="s">
        <v>148</v>
      </c>
      <c r="T195" s="214" t="s">
        <v>234</v>
      </c>
      <c r="U195" s="214" t="s">
        <v>135</v>
      </c>
      <c r="V195" s="214" t="s">
        <v>756</v>
      </c>
      <c r="W195" s="218">
        <v>42644</v>
      </c>
      <c r="X195" s="214" t="s">
        <v>181</v>
      </c>
      <c r="Y195" s="214" t="s">
        <v>946</v>
      </c>
      <c r="Z195" s="214" t="s">
        <v>256</v>
      </c>
      <c r="AA195" s="214" t="s">
        <v>202</v>
      </c>
      <c r="AB195" s="218">
        <v>45891</v>
      </c>
      <c r="AC195" s="214" t="s">
        <v>408</v>
      </c>
      <c r="AD195" s="214" t="s">
        <v>150</v>
      </c>
      <c r="AE195" s="214" t="s">
        <v>150</v>
      </c>
      <c r="AF195" s="214" t="s">
        <v>150</v>
      </c>
      <c r="AG195" s="214" t="s">
        <v>151</v>
      </c>
      <c r="AH195" s="214" t="s">
        <v>151</v>
      </c>
      <c r="AI195" s="214" t="s">
        <v>151</v>
      </c>
      <c r="AJ195" s="190" t="str">
        <f t="shared" si="33"/>
        <v>Media</v>
      </c>
    </row>
    <row r="196" spans="1:36" ht="75" x14ac:dyDescent="0.25">
      <c r="A196" s="214" t="s">
        <v>1042</v>
      </c>
      <c r="B196" s="214" t="s">
        <v>511</v>
      </c>
      <c r="C196" s="214" t="s">
        <v>750</v>
      </c>
      <c r="D196" s="214" t="s">
        <v>135</v>
      </c>
      <c r="E196" s="214" t="s">
        <v>135</v>
      </c>
      <c r="F196" s="214" t="s">
        <v>1043</v>
      </c>
      <c r="G196" s="214" t="s">
        <v>1044</v>
      </c>
      <c r="H196" s="214" t="s">
        <v>138</v>
      </c>
      <c r="I196" s="214" t="s">
        <v>161</v>
      </c>
      <c r="J196" s="214" t="s">
        <v>218</v>
      </c>
      <c r="K196" s="214" t="s">
        <v>357</v>
      </c>
      <c r="L196" s="214" t="s">
        <v>230</v>
      </c>
      <c r="M196" s="214" t="s">
        <v>175</v>
      </c>
      <c r="N196" s="214" t="s">
        <v>175</v>
      </c>
      <c r="O196" s="214" t="s">
        <v>175</v>
      </c>
      <c r="P196" s="214" t="s">
        <v>145</v>
      </c>
      <c r="Q196" s="214" t="s">
        <v>180</v>
      </c>
      <c r="R196" s="214" t="s">
        <v>1045</v>
      </c>
      <c r="S196" s="214" t="s">
        <v>148</v>
      </c>
      <c r="T196" s="214" t="s">
        <v>234</v>
      </c>
      <c r="U196" s="214" t="s">
        <v>135</v>
      </c>
      <c r="V196" s="214" t="s">
        <v>1045</v>
      </c>
      <c r="W196" s="218">
        <v>44562</v>
      </c>
      <c r="X196" s="214" t="s">
        <v>181</v>
      </c>
      <c r="Y196" s="214" t="s">
        <v>1046</v>
      </c>
      <c r="Z196" s="214" t="s">
        <v>1047</v>
      </c>
      <c r="AA196" s="214" t="s">
        <v>202</v>
      </c>
      <c r="AB196" s="218">
        <v>45968</v>
      </c>
      <c r="AC196" s="214" t="s">
        <v>185</v>
      </c>
      <c r="AD196" s="214" t="s">
        <v>150</v>
      </c>
      <c r="AE196" s="214" t="s">
        <v>150</v>
      </c>
      <c r="AF196" s="214" t="s">
        <v>150</v>
      </c>
      <c r="AG196" s="214" t="s">
        <v>258</v>
      </c>
      <c r="AH196" s="214" t="s">
        <v>258</v>
      </c>
      <c r="AI196" s="214" t="s">
        <v>258</v>
      </c>
      <c r="AJ196" s="190" t="str">
        <f t="shared" si="33"/>
        <v>Alta</v>
      </c>
    </row>
    <row r="197" spans="1:36" ht="75" x14ac:dyDescent="0.25">
      <c r="A197" s="214" t="s">
        <v>1048</v>
      </c>
      <c r="B197" s="214" t="s">
        <v>511</v>
      </c>
      <c r="C197" s="214" t="s">
        <v>750</v>
      </c>
      <c r="D197" s="214" t="s">
        <v>135</v>
      </c>
      <c r="E197" s="214" t="s">
        <v>135</v>
      </c>
      <c r="F197" s="214" t="s">
        <v>1049</v>
      </c>
      <c r="G197" s="214" t="s">
        <v>1050</v>
      </c>
      <c r="H197" s="214" t="s">
        <v>138</v>
      </c>
      <c r="I197" s="214" t="s">
        <v>161</v>
      </c>
      <c r="J197" s="214" t="s">
        <v>190</v>
      </c>
      <c r="K197" s="214" t="s">
        <v>191</v>
      </c>
      <c r="L197" s="214" t="s">
        <v>142</v>
      </c>
      <c r="M197" s="214" t="s">
        <v>175</v>
      </c>
      <c r="N197" s="214" t="s">
        <v>175</v>
      </c>
      <c r="O197" s="214" t="s">
        <v>175</v>
      </c>
      <c r="P197" s="214" t="s">
        <v>145</v>
      </c>
      <c r="Q197" s="214" t="s">
        <v>180</v>
      </c>
      <c r="R197" s="214" t="s">
        <v>1045</v>
      </c>
      <c r="S197" s="214" t="s">
        <v>148</v>
      </c>
      <c r="T197" s="214" t="s">
        <v>234</v>
      </c>
      <c r="U197" s="214" t="s">
        <v>135</v>
      </c>
      <c r="V197" s="214" t="s">
        <v>1045</v>
      </c>
      <c r="W197" s="218">
        <v>44562</v>
      </c>
      <c r="X197" s="214" t="s">
        <v>181</v>
      </c>
      <c r="Y197" s="214" t="s">
        <v>1046</v>
      </c>
      <c r="Z197" s="214" t="s">
        <v>1047</v>
      </c>
      <c r="AA197" s="214" t="s">
        <v>202</v>
      </c>
      <c r="AB197" s="218">
        <v>45968</v>
      </c>
      <c r="AC197" s="214" t="s">
        <v>185</v>
      </c>
      <c r="AD197" s="214" t="s">
        <v>150</v>
      </c>
      <c r="AE197" s="214" t="s">
        <v>150</v>
      </c>
      <c r="AF197" s="214" t="s">
        <v>150</v>
      </c>
      <c r="AG197" s="214" t="s">
        <v>151</v>
      </c>
      <c r="AH197" s="214" t="s">
        <v>151</v>
      </c>
      <c r="AI197" s="214" t="s">
        <v>258</v>
      </c>
      <c r="AJ197" s="190" t="str">
        <f t="shared" si="33"/>
        <v>Media</v>
      </c>
    </row>
    <row r="198" spans="1:36" ht="120" x14ac:dyDescent="0.25">
      <c r="A198" s="214" t="s">
        <v>1051</v>
      </c>
      <c r="B198" s="214" t="s">
        <v>511</v>
      </c>
      <c r="C198" s="214" t="s">
        <v>750</v>
      </c>
      <c r="D198" s="214" t="s">
        <v>135</v>
      </c>
      <c r="E198" s="214" t="s">
        <v>135</v>
      </c>
      <c r="F198" s="214" t="s">
        <v>1052</v>
      </c>
      <c r="G198" s="214" t="s">
        <v>1053</v>
      </c>
      <c r="H198" s="214" t="s">
        <v>138</v>
      </c>
      <c r="I198" s="214" t="s">
        <v>161</v>
      </c>
      <c r="J198" s="214" t="s">
        <v>190</v>
      </c>
      <c r="K198" s="214" t="s">
        <v>141</v>
      </c>
      <c r="L198" s="214" t="s">
        <v>142</v>
      </c>
      <c r="M198" s="214" t="s">
        <v>175</v>
      </c>
      <c r="N198" s="214" t="s">
        <v>175</v>
      </c>
      <c r="O198" s="214" t="s">
        <v>175</v>
      </c>
      <c r="P198" s="214" t="s">
        <v>145</v>
      </c>
      <c r="Q198" s="214" t="s">
        <v>180</v>
      </c>
      <c r="R198" s="214" t="s">
        <v>1045</v>
      </c>
      <c r="S198" s="214" t="s">
        <v>148</v>
      </c>
      <c r="T198" s="214" t="s">
        <v>234</v>
      </c>
      <c r="U198" s="214" t="s">
        <v>135</v>
      </c>
      <c r="V198" s="214" t="s">
        <v>1045</v>
      </c>
      <c r="W198" s="218">
        <v>44562</v>
      </c>
      <c r="X198" s="214" t="s">
        <v>181</v>
      </c>
      <c r="Y198" s="214" t="s">
        <v>1046</v>
      </c>
      <c r="Z198" s="214" t="s">
        <v>1047</v>
      </c>
      <c r="AA198" s="214" t="s">
        <v>202</v>
      </c>
      <c r="AB198" s="218">
        <v>45968</v>
      </c>
      <c r="AC198" s="214" t="s">
        <v>185</v>
      </c>
      <c r="AD198" s="214" t="s">
        <v>150</v>
      </c>
      <c r="AE198" s="214" t="s">
        <v>150</v>
      </c>
      <c r="AF198" s="214" t="s">
        <v>150</v>
      </c>
      <c r="AG198" s="214" t="s">
        <v>151</v>
      </c>
      <c r="AH198" s="214" t="s">
        <v>151</v>
      </c>
      <c r="AI198" s="214" t="s">
        <v>151</v>
      </c>
      <c r="AJ198" s="190" t="str">
        <f t="shared" si="33"/>
        <v>Media</v>
      </c>
    </row>
    <row r="199" spans="1:36" ht="75" x14ac:dyDescent="0.25">
      <c r="A199" s="214" t="s">
        <v>1054</v>
      </c>
      <c r="B199" s="214" t="s">
        <v>511</v>
      </c>
      <c r="C199" s="214" t="s">
        <v>750</v>
      </c>
      <c r="D199" s="214" t="s">
        <v>135</v>
      </c>
      <c r="E199" s="214" t="s">
        <v>135</v>
      </c>
      <c r="F199" s="214" t="s">
        <v>917</v>
      </c>
      <c r="G199" s="214" t="s">
        <v>1055</v>
      </c>
      <c r="H199" s="214" t="s">
        <v>138</v>
      </c>
      <c r="I199" s="214" t="s">
        <v>161</v>
      </c>
      <c r="J199" s="214" t="s">
        <v>190</v>
      </c>
      <c r="K199" s="214" t="s">
        <v>191</v>
      </c>
      <c r="L199" s="214" t="s">
        <v>142</v>
      </c>
      <c r="M199" s="214" t="s">
        <v>175</v>
      </c>
      <c r="N199" s="214" t="s">
        <v>175</v>
      </c>
      <c r="O199" s="214" t="s">
        <v>175</v>
      </c>
      <c r="P199" s="214" t="s">
        <v>145</v>
      </c>
      <c r="Q199" s="214" t="s">
        <v>180</v>
      </c>
      <c r="R199" s="214" t="s">
        <v>1045</v>
      </c>
      <c r="S199" s="214" t="s">
        <v>148</v>
      </c>
      <c r="T199" s="214" t="s">
        <v>234</v>
      </c>
      <c r="U199" s="214" t="s">
        <v>135</v>
      </c>
      <c r="V199" s="214" t="s">
        <v>1045</v>
      </c>
      <c r="W199" s="218">
        <v>44562</v>
      </c>
      <c r="X199" s="214" t="s">
        <v>181</v>
      </c>
      <c r="Y199" s="214" t="s">
        <v>1046</v>
      </c>
      <c r="Z199" s="214" t="s">
        <v>1047</v>
      </c>
      <c r="AA199" s="214" t="s">
        <v>184</v>
      </c>
      <c r="AB199" s="218">
        <v>45968</v>
      </c>
      <c r="AC199" s="214" t="s">
        <v>185</v>
      </c>
      <c r="AD199" s="214" t="s">
        <v>150</v>
      </c>
      <c r="AE199" s="214" t="s">
        <v>150</v>
      </c>
      <c r="AF199" s="214" t="s">
        <v>150</v>
      </c>
      <c r="AG199" s="214" t="s">
        <v>151</v>
      </c>
      <c r="AH199" s="214" t="s">
        <v>169</v>
      </c>
      <c r="AI199" s="214" t="s">
        <v>169</v>
      </c>
      <c r="AJ199" s="190" t="str">
        <f t="shared" si="33"/>
        <v>Media</v>
      </c>
    </row>
    <row r="200" spans="1:36" ht="75" x14ac:dyDescent="0.25">
      <c r="A200" s="214" t="s">
        <v>1056</v>
      </c>
      <c r="B200" s="214" t="s">
        <v>511</v>
      </c>
      <c r="C200" s="214" t="s">
        <v>750</v>
      </c>
      <c r="D200" s="214" t="s">
        <v>135</v>
      </c>
      <c r="E200" s="214" t="s">
        <v>135</v>
      </c>
      <c r="F200" s="214" t="s">
        <v>1057</v>
      </c>
      <c r="G200" s="214" t="s">
        <v>1058</v>
      </c>
      <c r="H200" s="214" t="s">
        <v>138</v>
      </c>
      <c r="I200" s="214" t="s">
        <v>161</v>
      </c>
      <c r="J200" s="214" t="s">
        <v>190</v>
      </c>
      <c r="K200" s="214" t="s">
        <v>191</v>
      </c>
      <c r="L200" s="214" t="s">
        <v>142</v>
      </c>
      <c r="M200" s="214" t="s">
        <v>175</v>
      </c>
      <c r="N200" s="214" t="s">
        <v>175</v>
      </c>
      <c r="O200" s="214" t="s">
        <v>175</v>
      </c>
      <c r="P200" s="214" t="s">
        <v>145</v>
      </c>
      <c r="Q200" s="214" t="s">
        <v>180</v>
      </c>
      <c r="R200" s="214" t="s">
        <v>1045</v>
      </c>
      <c r="S200" s="214" t="s">
        <v>148</v>
      </c>
      <c r="T200" s="214" t="s">
        <v>234</v>
      </c>
      <c r="U200" s="214" t="s">
        <v>135</v>
      </c>
      <c r="V200" s="214" t="s">
        <v>1045</v>
      </c>
      <c r="W200" s="218">
        <v>44562</v>
      </c>
      <c r="X200" s="214" t="s">
        <v>181</v>
      </c>
      <c r="Y200" s="214" t="s">
        <v>1046</v>
      </c>
      <c r="Z200" s="214" t="s">
        <v>1047</v>
      </c>
      <c r="AA200" s="214" t="s">
        <v>184</v>
      </c>
      <c r="AB200" s="218">
        <v>45968</v>
      </c>
      <c r="AC200" s="214" t="s">
        <v>185</v>
      </c>
      <c r="AD200" s="214" t="s">
        <v>150</v>
      </c>
      <c r="AE200" s="214" t="s">
        <v>150</v>
      </c>
      <c r="AF200" s="214" t="s">
        <v>150</v>
      </c>
      <c r="AG200" s="214" t="s">
        <v>151</v>
      </c>
      <c r="AH200" s="214" t="s">
        <v>169</v>
      </c>
      <c r="AI200" s="214" t="s">
        <v>169</v>
      </c>
      <c r="AJ200" s="190" t="str">
        <f t="shared" si="33"/>
        <v>Media</v>
      </c>
    </row>
    <row r="201" spans="1:36" ht="75" x14ac:dyDescent="0.25">
      <c r="A201" s="214" t="s">
        <v>1059</v>
      </c>
      <c r="B201" s="214" t="s">
        <v>511</v>
      </c>
      <c r="C201" s="214" t="s">
        <v>750</v>
      </c>
      <c r="D201" s="214" t="s">
        <v>135</v>
      </c>
      <c r="E201" s="214" t="s">
        <v>135</v>
      </c>
      <c r="F201" s="214" t="s">
        <v>1060</v>
      </c>
      <c r="G201" s="214" t="s">
        <v>1061</v>
      </c>
      <c r="H201" s="214" t="s">
        <v>138</v>
      </c>
      <c r="I201" s="214" t="s">
        <v>161</v>
      </c>
      <c r="J201" s="214" t="s">
        <v>242</v>
      </c>
      <c r="K201" s="214" t="s">
        <v>191</v>
      </c>
      <c r="L201" s="214" t="s">
        <v>142</v>
      </c>
      <c r="M201" s="214" t="s">
        <v>175</v>
      </c>
      <c r="N201" s="214" t="s">
        <v>175</v>
      </c>
      <c r="O201" s="214" t="s">
        <v>175</v>
      </c>
      <c r="P201" s="214" t="s">
        <v>145</v>
      </c>
      <c r="Q201" s="214" t="s">
        <v>180</v>
      </c>
      <c r="R201" s="214" t="s">
        <v>1045</v>
      </c>
      <c r="S201" s="214" t="s">
        <v>148</v>
      </c>
      <c r="T201" s="214" t="s">
        <v>234</v>
      </c>
      <c r="U201" s="214" t="s">
        <v>135</v>
      </c>
      <c r="V201" s="214" t="s">
        <v>1045</v>
      </c>
      <c r="W201" s="218">
        <v>44562</v>
      </c>
      <c r="X201" s="214" t="s">
        <v>181</v>
      </c>
      <c r="Y201" s="214" t="s">
        <v>1046</v>
      </c>
      <c r="Z201" s="214" t="s">
        <v>1047</v>
      </c>
      <c r="AA201" s="214" t="s">
        <v>202</v>
      </c>
      <c r="AB201" s="218">
        <v>45968</v>
      </c>
      <c r="AC201" s="214" t="s">
        <v>185</v>
      </c>
      <c r="AD201" s="214" t="s">
        <v>150</v>
      </c>
      <c r="AE201" s="214" t="s">
        <v>150</v>
      </c>
      <c r="AF201" s="214" t="s">
        <v>150</v>
      </c>
      <c r="AG201" s="214" t="s">
        <v>258</v>
      </c>
      <c r="AH201" s="214" t="s">
        <v>151</v>
      </c>
      <c r="AI201" s="214" t="s">
        <v>258</v>
      </c>
      <c r="AJ201" s="190" t="str">
        <f t="shared" si="33"/>
        <v>Alta</v>
      </c>
    </row>
    <row r="202" spans="1:36" ht="75" x14ac:dyDescent="0.25">
      <c r="A202" s="214" t="s">
        <v>1062</v>
      </c>
      <c r="B202" s="214" t="s">
        <v>511</v>
      </c>
      <c r="C202" s="214" t="s">
        <v>750</v>
      </c>
      <c r="D202" s="214" t="s">
        <v>135</v>
      </c>
      <c r="E202" s="214" t="s">
        <v>135</v>
      </c>
      <c r="F202" s="214" t="s">
        <v>1063</v>
      </c>
      <c r="G202" s="214" t="s">
        <v>1064</v>
      </c>
      <c r="H202" s="214" t="s">
        <v>138</v>
      </c>
      <c r="I202" s="214" t="s">
        <v>161</v>
      </c>
      <c r="J202" s="214" t="s">
        <v>190</v>
      </c>
      <c r="K202" s="214" t="s">
        <v>141</v>
      </c>
      <c r="L202" s="214" t="s">
        <v>142</v>
      </c>
      <c r="M202" s="214" t="s">
        <v>175</v>
      </c>
      <c r="N202" s="214" t="s">
        <v>175</v>
      </c>
      <c r="O202" s="214" t="s">
        <v>175</v>
      </c>
      <c r="P202" s="214" t="s">
        <v>145</v>
      </c>
      <c r="Q202" s="214" t="s">
        <v>180</v>
      </c>
      <c r="R202" s="214" t="s">
        <v>1045</v>
      </c>
      <c r="S202" s="214" t="s">
        <v>148</v>
      </c>
      <c r="T202" s="214" t="s">
        <v>234</v>
      </c>
      <c r="U202" s="214" t="s">
        <v>135</v>
      </c>
      <c r="V202" s="214" t="s">
        <v>1045</v>
      </c>
      <c r="W202" s="218">
        <v>44562</v>
      </c>
      <c r="X202" s="214" t="s">
        <v>181</v>
      </c>
      <c r="Y202" s="214" t="s">
        <v>1046</v>
      </c>
      <c r="Z202" s="214" t="s">
        <v>1047</v>
      </c>
      <c r="AA202" s="214" t="s">
        <v>202</v>
      </c>
      <c r="AB202" s="218">
        <v>45968</v>
      </c>
      <c r="AC202" s="214" t="s">
        <v>185</v>
      </c>
      <c r="AD202" s="214" t="s">
        <v>150</v>
      </c>
      <c r="AE202" s="214" t="s">
        <v>150</v>
      </c>
      <c r="AF202" s="214" t="s">
        <v>150</v>
      </c>
      <c r="AG202" s="214" t="s">
        <v>151</v>
      </c>
      <c r="AH202" s="214" t="s">
        <v>151</v>
      </c>
      <c r="AI202" s="214" t="s">
        <v>258</v>
      </c>
      <c r="AJ202" s="190" t="str">
        <f t="shared" ref="AJ202:AJ265" si="38">IF(OR(AND(AG202="Alta",AH202="Alta"),AND(AG202="Alta",AI202="Alta"),AND(AH202="Alta",AI202="Alta")),"Alta",IF(AND(AG202="Baja",AH202="Baja",AI202="Baja"),"Baja",IF(AG202="Media","Media",IF(AG202="Alta","Media",IF(AH202="Media","Media",IF(AH202="Alta","Media",IF(AI202="Media","Media",IF(AI202="Alta","Media",""))))))))</f>
        <v>Media</v>
      </c>
    </row>
    <row r="203" spans="1:36" ht="45" x14ac:dyDescent="0.25">
      <c r="A203" s="214" t="s">
        <v>1065</v>
      </c>
      <c r="B203" s="214" t="s">
        <v>511</v>
      </c>
      <c r="C203" s="214" t="s">
        <v>750</v>
      </c>
      <c r="D203" s="214" t="s">
        <v>135</v>
      </c>
      <c r="E203" s="214" t="s">
        <v>135</v>
      </c>
      <c r="F203" s="214" t="s">
        <v>1066</v>
      </c>
      <c r="G203" s="214" t="s">
        <v>1067</v>
      </c>
      <c r="H203" s="214" t="s">
        <v>138</v>
      </c>
      <c r="I203" s="214" t="s">
        <v>161</v>
      </c>
      <c r="J203" s="214" t="s">
        <v>242</v>
      </c>
      <c r="K203" s="214" t="s">
        <v>141</v>
      </c>
      <c r="L203" s="214" t="s">
        <v>142</v>
      </c>
      <c r="M203" s="214" t="s">
        <v>175</v>
      </c>
      <c r="N203" s="214" t="s">
        <v>175</v>
      </c>
      <c r="O203" s="214" t="s">
        <v>175</v>
      </c>
      <c r="P203" s="214" t="s">
        <v>150</v>
      </c>
      <c r="Q203" s="214" t="s">
        <v>146</v>
      </c>
      <c r="R203" s="214" t="s">
        <v>1045</v>
      </c>
      <c r="S203" s="214" t="s">
        <v>148</v>
      </c>
      <c r="T203" s="214" t="s">
        <v>246</v>
      </c>
      <c r="U203" s="214" t="s">
        <v>135</v>
      </c>
      <c r="V203" s="214" t="s">
        <v>1045</v>
      </c>
      <c r="W203" s="218" t="str">
        <f>IF(Q203="IPública","N/A","")</f>
        <v>N/A</v>
      </c>
      <c r="X203" s="214" t="s">
        <v>135</v>
      </c>
      <c r="Y203" s="214" t="str">
        <f>IF(Q203="IPública","N/A","")</f>
        <v>N/A</v>
      </c>
      <c r="Z203" s="214" t="str">
        <f t="shared" ref="Z203:Z204" si="39">IF(Q203="IPública","N/A","")</f>
        <v>N/A</v>
      </c>
      <c r="AA203" s="214" t="s">
        <v>135</v>
      </c>
      <c r="AB203" s="218" t="str">
        <f t="shared" ref="AB203:AB204" si="40">IF(Q203="IPública","N/A","")</f>
        <v>N/A</v>
      </c>
      <c r="AC203" s="214" t="str">
        <f t="shared" ref="AC203:AC204" si="41">IF(Q203="IPública","N/A","")</f>
        <v>N/A</v>
      </c>
      <c r="AD203" s="214" t="s">
        <v>150</v>
      </c>
      <c r="AE203" s="214" t="s">
        <v>150</v>
      </c>
      <c r="AF203" s="214" t="s">
        <v>150</v>
      </c>
      <c r="AG203" s="214" t="s">
        <v>169</v>
      </c>
      <c r="AH203" s="214" t="s">
        <v>169</v>
      </c>
      <c r="AI203" s="214" t="s">
        <v>169</v>
      </c>
      <c r="AJ203" s="190" t="str">
        <f t="shared" si="38"/>
        <v>Baja</v>
      </c>
    </row>
    <row r="204" spans="1:36" ht="45" x14ac:dyDescent="0.25">
      <c r="A204" s="214" t="s">
        <v>1068</v>
      </c>
      <c r="B204" s="214" t="s">
        <v>511</v>
      </c>
      <c r="C204" s="214" t="s">
        <v>750</v>
      </c>
      <c r="D204" s="214" t="s">
        <v>135</v>
      </c>
      <c r="E204" s="214" t="s">
        <v>135</v>
      </c>
      <c r="F204" s="214" t="s">
        <v>1069</v>
      </c>
      <c r="G204" s="214" t="s">
        <v>1070</v>
      </c>
      <c r="H204" s="214" t="s">
        <v>138</v>
      </c>
      <c r="I204" s="214" t="s">
        <v>161</v>
      </c>
      <c r="J204" s="214" t="s">
        <v>242</v>
      </c>
      <c r="K204" s="214" t="s">
        <v>191</v>
      </c>
      <c r="L204" s="214" t="s">
        <v>142</v>
      </c>
      <c r="M204" s="214" t="s">
        <v>175</v>
      </c>
      <c r="N204" s="214" t="s">
        <v>175</v>
      </c>
      <c r="O204" s="214" t="s">
        <v>175</v>
      </c>
      <c r="P204" s="214" t="s">
        <v>150</v>
      </c>
      <c r="Q204" s="214" t="s">
        <v>146</v>
      </c>
      <c r="R204" s="214" t="s">
        <v>1045</v>
      </c>
      <c r="S204" s="214" t="s">
        <v>148</v>
      </c>
      <c r="T204" s="214" t="s">
        <v>246</v>
      </c>
      <c r="U204" s="214" t="s">
        <v>135</v>
      </c>
      <c r="V204" s="214" t="s">
        <v>1045</v>
      </c>
      <c r="W204" s="218" t="str">
        <f>IF(Q204="IPública","N/A","")</f>
        <v>N/A</v>
      </c>
      <c r="X204" s="214" t="s">
        <v>135</v>
      </c>
      <c r="Y204" s="214" t="str">
        <f t="shared" ref="Y204" si="42">IF(Q204="IPública","N/A","")</f>
        <v>N/A</v>
      </c>
      <c r="Z204" s="214" t="str">
        <f t="shared" si="39"/>
        <v>N/A</v>
      </c>
      <c r="AA204" s="214" t="s">
        <v>135</v>
      </c>
      <c r="AB204" s="218" t="str">
        <f t="shared" si="40"/>
        <v>N/A</v>
      </c>
      <c r="AC204" s="214" t="str">
        <f t="shared" si="41"/>
        <v>N/A</v>
      </c>
      <c r="AD204" s="214" t="s">
        <v>150</v>
      </c>
      <c r="AE204" s="214" t="s">
        <v>150</v>
      </c>
      <c r="AF204" s="214" t="s">
        <v>150</v>
      </c>
      <c r="AG204" s="214" t="s">
        <v>169</v>
      </c>
      <c r="AH204" s="214" t="s">
        <v>169</v>
      </c>
      <c r="AI204" s="214" t="s">
        <v>169</v>
      </c>
      <c r="AJ204" s="190" t="str">
        <f t="shared" si="38"/>
        <v>Baja</v>
      </c>
    </row>
    <row r="205" spans="1:36" ht="60" x14ac:dyDescent="0.25">
      <c r="A205" s="214" t="s">
        <v>1071</v>
      </c>
      <c r="B205" s="214" t="s">
        <v>511</v>
      </c>
      <c r="C205" s="214" t="s">
        <v>750</v>
      </c>
      <c r="D205" s="214" t="s">
        <v>135</v>
      </c>
      <c r="E205" s="214" t="s">
        <v>135</v>
      </c>
      <c r="F205" s="214" t="s">
        <v>1072</v>
      </c>
      <c r="G205" s="214" t="s">
        <v>1073</v>
      </c>
      <c r="H205" s="214" t="s">
        <v>138</v>
      </c>
      <c r="I205" s="214" t="s">
        <v>161</v>
      </c>
      <c r="J205" s="214" t="s">
        <v>162</v>
      </c>
      <c r="K205" s="214" t="s">
        <v>141</v>
      </c>
      <c r="L205" s="214" t="s">
        <v>142</v>
      </c>
      <c r="M205" s="214" t="s">
        <v>175</v>
      </c>
      <c r="N205" s="214" t="s">
        <v>175</v>
      </c>
      <c r="O205" s="214" t="s">
        <v>175</v>
      </c>
      <c r="P205" s="214" t="s">
        <v>150</v>
      </c>
      <c r="Q205" s="214" t="s">
        <v>233</v>
      </c>
      <c r="R205" s="214" t="s">
        <v>1045</v>
      </c>
      <c r="S205" s="214" t="s">
        <v>148</v>
      </c>
      <c r="T205" s="214" t="s">
        <v>234</v>
      </c>
      <c r="U205" s="214" t="s">
        <v>135</v>
      </c>
      <c r="V205" s="214" t="s">
        <v>1045</v>
      </c>
      <c r="W205" s="218">
        <v>44562</v>
      </c>
      <c r="X205" s="214" t="s">
        <v>571</v>
      </c>
      <c r="Y205" s="214" t="s">
        <v>1074</v>
      </c>
      <c r="Z205" s="214" t="s">
        <v>1047</v>
      </c>
      <c r="AA205" s="214" t="s">
        <v>202</v>
      </c>
      <c r="AB205" s="218">
        <v>45968</v>
      </c>
      <c r="AC205" s="214" t="s">
        <v>574</v>
      </c>
      <c r="AD205" s="214" t="s">
        <v>150</v>
      </c>
      <c r="AE205" s="214" t="s">
        <v>150</v>
      </c>
      <c r="AF205" s="214" t="s">
        <v>150</v>
      </c>
      <c r="AG205" s="214" t="s">
        <v>258</v>
      </c>
      <c r="AH205" s="214" t="s">
        <v>151</v>
      </c>
      <c r="AI205" s="214" t="s">
        <v>151</v>
      </c>
      <c r="AJ205" s="190" t="str">
        <f t="shared" si="38"/>
        <v>Media</v>
      </c>
    </row>
    <row r="206" spans="1:36" ht="165" x14ac:dyDescent="0.25">
      <c r="A206" s="214" t="s">
        <v>1075</v>
      </c>
      <c r="B206" s="214" t="s">
        <v>511</v>
      </c>
      <c r="C206" s="214" t="s">
        <v>1076</v>
      </c>
      <c r="D206" s="214" t="s">
        <v>135</v>
      </c>
      <c r="E206" s="214" t="s">
        <v>135</v>
      </c>
      <c r="F206" s="214" t="s">
        <v>1077</v>
      </c>
      <c r="G206" s="214" t="s">
        <v>1078</v>
      </c>
      <c r="H206" s="214" t="s">
        <v>138</v>
      </c>
      <c r="I206" s="214" t="s">
        <v>161</v>
      </c>
      <c r="J206" s="214" t="s">
        <v>218</v>
      </c>
      <c r="K206" s="214" t="s">
        <v>191</v>
      </c>
      <c r="L206" s="214" t="s">
        <v>142</v>
      </c>
      <c r="M206" s="214" t="s">
        <v>1079</v>
      </c>
      <c r="N206" s="214" t="s">
        <v>175</v>
      </c>
      <c r="O206" s="214" t="s">
        <v>1080</v>
      </c>
      <c r="P206" s="214" t="s">
        <v>145</v>
      </c>
      <c r="Q206" s="214" t="s">
        <v>180</v>
      </c>
      <c r="R206" s="214" t="s">
        <v>1081</v>
      </c>
      <c r="S206" s="214" t="s">
        <v>148</v>
      </c>
      <c r="T206" s="214" t="s">
        <v>246</v>
      </c>
      <c r="U206" s="214" t="s">
        <v>135</v>
      </c>
      <c r="V206" s="214" t="s">
        <v>1081</v>
      </c>
      <c r="W206" s="218">
        <v>45480</v>
      </c>
      <c r="X206" s="214" t="s">
        <v>352</v>
      </c>
      <c r="Y206" s="214" t="s">
        <v>1082</v>
      </c>
      <c r="Z206" s="214" t="s">
        <v>256</v>
      </c>
      <c r="AA206" s="214" t="s">
        <v>184</v>
      </c>
      <c r="AB206" s="218">
        <v>45968</v>
      </c>
      <c r="AC206" s="214" t="s">
        <v>185</v>
      </c>
      <c r="AD206" s="214" t="s">
        <v>150</v>
      </c>
      <c r="AE206" s="214" t="s">
        <v>150</v>
      </c>
      <c r="AF206" s="214" t="s">
        <v>150</v>
      </c>
      <c r="AG206" s="214" t="s">
        <v>151</v>
      </c>
      <c r="AH206" s="214" t="s">
        <v>151</v>
      </c>
      <c r="AI206" s="214" t="s">
        <v>151</v>
      </c>
      <c r="AJ206" s="190" t="str">
        <f t="shared" si="38"/>
        <v>Media</v>
      </c>
    </row>
    <row r="207" spans="1:36" ht="210" x14ac:dyDescent="0.25">
      <c r="A207" s="214" t="s">
        <v>1083</v>
      </c>
      <c r="B207" s="214" t="s">
        <v>511</v>
      </c>
      <c r="C207" s="214" t="s">
        <v>1076</v>
      </c>
      <c r="D207" s="214" t="s">
        <v>1084</v>
      </c>
      <c r="E207" s="214" t="s">
        <v>1085</v>
      </c>
      <c r="F207" s="214" t="s">
        <v>1086</v>
      </c>
      <c r="G207" s="214" t="s">
        <v>1087</v>
      </c>
      <c r="H207" s="214" t="s">
        <v>138</v>
      </c>
      <c r="I207" s="214" t="s">
        <v>161</v>
      </c>
      <c r="J207" s="214" t="s">
        <v>218</v>
      </c>
      <c r="K207" s="214" t="s">
        <v>191</v>
      </c>
      <c r="L207" s="214" t="s">
        <v>142</v>
      </c>
      <c r="M207" s="214" t="s">
        <v>175</v>
      </c>
      <c r="N207" s="214" t="s">
        <v>175</v>
      </c>
      <c r="O207" s="214" t="s">
        <v>175</v>
      </c>
      <c r="P207" s="214" t="s">
        <v>145</v>
      </c>
      <c r="Q207" s="214" t="s">
        <v>146</v>
      </c>
      <c r="R207" s="214" t="s">
        <v>1081</v>
      </c>
      <c r="S207" s="214" t="s">
        <v>148</v>
      </c>
      <c r="T207" s="214" t="s">
        <v>246</v>
      </c>
      <c r="U207" s="214" t="s">
        <v>135</v>
      </c>
      <c r="V207" s="214" t="s">
        <v>1081</v>
      </c>
      <c r="W207" s="218" t="str">
        <f t="shared" ref="W207" si="43">IF(Q207="IPública","N/A","")</f>
        <v>N/A</v>
      </c>
      <c r="X207" s="214" t="s">
        <v>135</v>
      </c>
      <c r="Y207" s="214" t="str">
        <f t="shared" ref="Y207" si="44">IF(Q207="IPública","N/A","")</f>
        <v>N/A</v>
      </c>
      <c r="Z207" s="214" t="str">
        <f t="shared" ref="Z207" si="45">IF(Q207="IPública","N/A","")</f>
        <v>N/A</v>
      </c>
      <c r="AA207" s="214" t="s">
        <v>135</v>
      </c>
      <c r="AB207" s="218" t="s">
        <v>135</v>
      </c>
      <c r="AC207" s="214" t="str">
        <f t="shared" ref="AC207" si="46">IF(Q207="IPública","N/A","")</f>
        <v>N/A</v>
      </c>
      <c r="AD207" s="214" t="s">
        <v>150</v>
      </c>
      <c r="AE207" s="214" t="s">
        <v>150</v>
      </c>
      <c r="AF207" s="214" t="s">
        <v>150</v>
      </c>
      <c r="AG207" s="214" t="s">
        <v>169</v>
      </c>
      <c r="AH207" s="214" t="s">
        <v>169</v>
      </c>
      <c r="AI207" s="214" t="s">
        <v>169</v>
      </c>
      <c r="AJ207" s="190" t="str">
        <f t="shared" si="38"/>
        <v>Baja</v>
      </c>
    </row>
    <row r="208" spans="1:36" ht="150" x14ac:dyDescent="0.25">
      <c r="A208" s="214" t="s">
        <v>1088</v>
      </c>
      <c r="B208" s="214" t="s">
        <v>511</v>
      </c>
      <c r="C208" s="214" t="s">
        <v>1076</v>
      </c>
      <c r="D208" s="214" t="s">
        <v>135</v>
      </c>
      <c r="E208" s="214" t="s">
        <v>135</v>
      </c>
      <c r="F208" s="214" t="s">
        <v>1089</v>
      </c>
      <c r="G208" s="214" t="s">
        <v>1090</v>
      </c>
      <c r="H208" s="214" t="s">
        <v>138</v>
      </c>
      <c r="I208" s="214" t="s">
        <v>161</v>
      </c>
      <c r="J208" s="214" t="s">
        <v>242</v>
      </c>
      <c r="K208" s="214" t="s">
        <v>191</v>
      </c>
      <c r="L208" s="214" t="s">
        <v>142</v>
      </c>
      <c r="M208" s="214" t="s">
        <v>1091</v>
      </c>
      <c r="N208" s="214" t="s">
        <v>175</v>
      </c>
      <c r="O208" s="214" t="s">
        <v>1092</v>
      </c>
      <c r="P208" s="214" t="s">
        <v>145</v>
      </c>
      <c r="Q208" s="214" t="s">
        <v>180</v>
      </c>
      <c r="R208" s="214" t="s">
        <v>1081</v>
      </c>
      <c r="S208" s="214" t="s">
        <v>148</v>
      </c>
      <c r="T208" s="214" t="s">
        <v>246</v>
      </c>
      <c r="U208" s="214" t="s">
        <v>135</v>
      </c>
      <c r="V208" s="214" t="s">
        <v>1081</v>
      </c>
      <c r="W208" s="218">
        <v>44795</v>
      </c>
      <c r="X208" s="214" t="s">
        <v>352</v>
      </c>
      <c r="Y208" s="214" t="s">
        <v>1082</v>
      </c>
      <c r="Z208" s="214" t="s">
        <v>256</v>
      </c>
      <c r="AA208" s="214" t="s">
        <v>184</v>
      </c>
      <c r="AB208" s="218">
        <v>45968</v>
      </c>
      <c r="AC208" s="214" t="s">
        <v>185</v>
      </c>
      <c r="AD208" s="214" t="s">
        <v>150</v>
      </c>
      <c r="AE208" s="214" t="s">
        <v>150</v>
      </c>
      <c r="AF208" s="214" t="s">
        <v>150</v>
      </c>
      <c r="AG208" s="214" t="s">
        <v>151</v>
      </c>
      <c r="AH208" s="214" t="s">
        <v>151</v>
      </c>
      <c r="AI208" s="214" t="s">
        <v>151</v>
      </c>
      <c r="AJ208" s="190" t="str">
        <f t="shared" si="38"/>
        <v>Media</v>
      </c>
    </row>
    <row r="209" spans="1:36" ht="180" x14ac:dyDescent="0.25">
      <c r="A209" s="214" t="s">
        <v>1093</v>
      </c>
      <c r="B209" s="214" t="s">
        <v>511</v>
      </c>
      <c r="C209" s="214" t="s">
        <v>1076</v>
      </c>
      <c r="D209" s="214" t="s">
        <v>135</v>
      </c>
      <c r="E209" s="214" t="s">
        <v>135</v>
      </c>
      <c r="F209" s="214" t="s">
        <v>1094</v>
      </c>
      <c r="G209" s="214" t="s">
        <v>1095</v>
      </c>
      <c r="H209" s="214" t="s">
        <v>138</v>
      </c>
      <c r="I209" s="214" t="s">
        <v>161</v>
      </c>
      <c r="J209" s="214" t="s">
        <v>242</v>
      </c>
      <c r="K209" s="214" t="s">
        <v>191</v>
      </c>
      <c r="L209" s="214" t="s">
        <v>142</v>
      </c>
      <c r="M209" s="214" t="s">
        <v>1079</v>
      </c>
      <c r="N209" s="214" t="s">
        <v>175</v>
      </c>
      <c r="O209" s="214" t="s">
        <v>1080</v>
      </c>
      <c r="P209" s="214" t="s">
        <v>145</v>
      </c>
      <c r="Q209" s="214" t="s">
        <v>180</v>
      </c>
      <c r="R209" s="214" t="s">
        <v>1081</v>
      </c>
      <c r="S209" s="214" t="s">
        <v>148</v>
      </c>
      <c r="T209" s="214" t="s">
        <v>246</v>
      </c>
      <c r="U209" s="214" t="s">
        <v>135</v>
      </c>
      <c r="V209" s="214" t="s">
        <v>1081</v>
      </c>
      <c r="W209" s="218">
        <v>45480</v>
      </c>
      <c r="X209" s="214" t="s">
        <v>352</v>
      </c>
      <c r="Y209" s="214" t="s">
        <v>1082</v>
      </c>
      <c r="Z209" s="214" t="s">
        <v>256</v>
      </c>
      <c r="AA209" s="214" t="s">
        <v>184</v>
      </c>
      <c r="AB209" s="218">
        <v>45968</v>
      </c>
      <c r="AC209" s="214" t="s">
        <v>185</v>
      </c>
      <c r="AD209" s="214" t="s">
        <v>150</v>
      </c>
      <c r="AE209" s="214" t="s">
        <v>150</v>
      </c>
      <c r="AF209" s="214" t="s">
        <v>150</v>
      </c>
      <c r="AG209" s="214" t="s">
        <v>151</v>
      </c>
      <c r="AH209" s="214" t="s">
        <v>151</v>
      </c>
      <c r="AI209" s="214" t="s">
        <v>151</v>
      </c>
      <c r="AJ209" s="190" t="str">
        <f t="shared" si="38"/>
        <v>Media</v>
      </c>
    </row>
    <row r="210" spans="1:36" ht="105" x14ac:dyDescent="0.25">
      <c r="A210" s="214" t="s">
        <v>1096</v>
      </c>
      <c r="B210" s="214" t="s">
        <v>511</v>
      </c>
      <c r="C210" s="214" t="s">
        <v>1076</v>
      </c>
      <c r="D210" s="214" t="s">
        <v>1097</v>
      </c>
      <c r="E210" s="214" t="s">
        <v>135</v>
      </c>
      <c r="F210" s="214" t="s">
        <v>1098</v>
      </c>
      <c r="G210" s="214" t="s">
        <v>1099</v>
      </c>
      <c r="H210" s="214" t="s">
        <v>138</v>
      </c>
      <c r="I210" s="214" t="s">
        <v>161</v>
      </c>
      <c r="J210" s="214" t="s">
        <v>357</v>
      </c>
      <c r="K210" s="214" t="s">
        <v>200</v>
      </c>
      <c r="L210" s="214" t="s">
        <v>142</v>
      </c>
      <c r="M210" s="214" t="s">
        <v>175</v>
      </c>
      <c r="N210" s="214" t="s">
        <v>175</v>
      </c>
      <c r="O210" s="214" t="s">
        <v>175</v>
      </c>
      <c r="P210" s="214" t="s">
        <v>150</v>
      </c>
      <c r="Q210" s="214" t="s">
        <v>180</v>
      </c>
      <c r="R210" s="214" t="s">
        <v>1100</v>
      </c>
      <c r="S210" s="214" t="s">
        <v>148</v>
      </c>
      <c r="T210" s="214" t="s">
        <v>167</v>
      </c>
      <c r="U210" s="214" t="s">
        <v>135</v>
      </c>
      <c r="V210" s="214" t="s">
        <v>1100</v>
      </c>
      <c r="W210" s="218">
        <v>43831</v>
      </c>
      <c r="X210" s="214" t="s">
        <v>352</v>
      </c>
      <c r="Y210" s="214" t="s">
        <v>1101</v>
      </c>
      <c r="Z210" s="214" t="s">
        <v>256</v>
      </c>
      <c r="AA210" s="214" t="s">
        <v>184</v>
      </c>
      <c r="AB210" s="218">
        <v>46008</v>
      </c>
      <c r="AC210" s="214" t="s">
        <v>185</v>
      </c>
      <c r="AD210" s="214" t="s">
        <v>150</v>
      </c>
      <c r="AE210" s="214" t="s">
        <v>150</v>
      </c>
      <c r="AF210" s="214" t="s">
        <v>150</v>
      </c>
      <c r="AG210" s="214" t="s">
        <v>258</v>
      </c>
      <c r="AH210" s="214" t="s">
        <v>258</v>
      </c>
      <c r="AI210" s="214" t="s">
        <v>258</v>
      </c>
      <c r="AJ210" s="190" t="str">
        <f t="shared" si="38"/>
        <v>Alta</v>
      </c>
    </row>
    <row r="211" spans="1:36" ht="105" x14ac:dyDescent="0.25">
      <c r="A211" s="214" t="s">
        <v>1102</v>
      </c>
      <c r="B211" s="214" t="s">
        <v>511</v>
      </c>
      <c r="C211" s="214" t="s">
        <v>1076</v>
      </c>
      <c r="D211" s="214" t="s">
        <v>135</v>
      </c>
      <c r="E211" s="214" t="s">
        <v>135</v>
      </c>
      <c r="F211" s="214" t="s">
        <v>1103</v>
      </c>
      <c r="G211" s="214" t="s">
        <v>1104</v>
      </c>
      <c r="H211" s="214" t="s">
        <v>138</v>
      </c>
      <c r="I211" s="214" t="s">
        <v>161</v>
      </c>
      <c r="J211" s="214" t="s">
        <v>357</v>
      </c>
      <c r="K211" s="214" t="s">
        <v>200</v>
      </c>
      <c r="L211" s="214" t="s">
        <v>142</v>
      </c>
      <c r="M211" s="214" t="s">
        <v>175</v>
      </c>
      <c r="N211" s="214" t="s">
        <v>175</v>
      </c>
      <c r="O211" s="214" t="s">
        <v>175</v>
      </c>
      <c r="P211" s="214" t="s">
        <v>150</v>
      </c>
      <c r="Q211" s="214" t="s">
        <v>180</v>
      </c>
      <c r="R211" s="214" t="s">
        <v>1100</v>
      </c>
      <c r="S211" s="214" t="s">
        <v>148</v>
      </c>
      <c r="T211" s="214" t="s">
        <v>167</v>
      </c>
      <c r="U211" s="214" t="s">
        <v>135</v>
      </c>
      <c r="V211" s="214" t="s">
        <v>1100</v>
      </c>
      <c r="W211" s="218">
        <v>43922</v>
      </c>
      <c r="X211" s="214" t="s">
        <v>352</v>
      </c>
      <c r="Y211" s="214" t="s">
        <v>1101</v>
      </c>
      <c r="Z211" s="214" t="s">
        <v>256</v>
      </c>
      <c r="AA211" s="214" t="s">
        <v>184</v>
      </c>
      <c r="AB211" s="218">
        <v>46008</v>
      </c>
      <c r="AC211" s="214" t="s">
        <v>185</v>
      </c>
      <c r="AD211" s="214" t="s">
        <v>150</v>
      </c>
      <c r="AE211" s="214" t="s">
        <v>150</v>
      </c>
      <c r="AF211" s="214" t="s">
        <v>150</v>
      </c>
      <c r="AG211" s="214" t="s">
        <v>151</v>
      </c>
      <c r="AH211" s="214" t="s">
        <v>151</v>
      </c>
      <c r="AI211" s="214" t="s">
        <v>258</v>
      </c>
      <c r="AJ211" s="190" t="str">
        <f t="shared" si="38"/>
        <v>Media</v>
      </c>
    </row>
    <row r="212" spans="1:36" ht="135" x14ac:dyDescent="0.25">
      <c r="A212" s="214" t="s">
        <v>1105</v>
      </c>
      <c r="B212" s="214" t="s">
        <v>511</v>
      </c>
      <c r="C212" s="214" t="s">
        <v>1076</v>
      </c>
      <c r="D212" s="214" t="s">
        <v>135</v>
      </c>
      <c r="E212" s="214" t="s">
        <v>135</v>
      </c>
      <c r="F212" s="214" t="s">
        <v>1106</v>
      </c>
      <c r="G212" s="214" t="s">
        <v>1107</v>
      </c>
      <c r="H212" s="214" t="s">
        <v>138</v>
      </c>
      <c r="I212" s="214" t="s">
        <v>161</v>
      </c>
      <c r="J212" s="214" t="s">
        <v>357</v>
      </c>
      <c r="K212" s="214" t="s">
        <v>200</v>
      </c>
      <c r="L212" s="214" t="s">
        <v>142</v>
      </c>
      <c r="M212" s="214" t="s">
        <v>175</v>
      </c>
      <c r="N212" s="214" t="s">
        <v>175</v>
      </c>
      <c r="O212" s="214" t="s">
        <v>175</v>
      </c>
      <c r="P212" s="214" t="s">
        <v>150</v>
      </c>
      <c r="Q212" s="214" t="s">
        <v>180</v>
      </c>
      <c r="R212" s="214" t="s">
        <v>1100</v>
      </c>
      <c r="S212" s="214" t="s">
        <v>148</v>
      </c>
      <c r="T212" s="214" t="s">
        <v>167</v>
      </c>
      <c r="U212" s="214" t="s">
        <v>135</v>
      </c>
      <c r="V212" s="214" t="s">
        <v>1100</v>
      </c>
      <c r="W212" s="218">
        <v>45658</v>
      </c>
      <c r="X212" s="214" t="s">
        <v>352</v>
      </c>
      <c r="Y212" s="214" t="s">
        <v>1101</v>
      </c>
      <c r="Z212" s="214" t="s">
        <v>256</v>
      </c>
      <c r="AA212" s="214" t="s">
        <v>184</v>
      </c>
      <c r="AB212" s="218">
        <v>46008</v>
      </c>
      <c r="AC212" s="214" t="s">
        <v>185</v>
      </c>
      <c r="AD212" s="214" t="s">
        <v>150</v>
      </c>
      <c r="AE212" s="214" t="s">
        <v>150</v>
      </c>
      <c r="AF212" s="214" t="s">
        <v>150</v>
      </c>
      <c r="AG212" s="214" t="s">
        <v>258</v>
      </c>
      <c r="AH212" s="214" t="s">
        <v>258</v>
      </c>
      <c r="AI212" s="214" t="s">
        <v>258</v>
      </c>
      <c r="AJ212" s="190" t="str">
        <f t="shared" si="38"/>
        <v>Alta</v>
      </c>
    </row>
    <row r="213" spans="1:36" ht="135" x14ac:dyDescent="0.25">
      <c r="A213" s="214" t="s">
        <v>1108</v>
      </c>
      <c r="B213" s="214" t="s">
        <v>511</v>
      </c>
      <c r="C213" s="214" t="s">
        <v>1076</v>
      </c>
      <c r="D213" s="214" t="s">
        <v>1109</v>
      </c>
      <c r="E213" s="214" t="s">
        <v>135</v>
      </c>
      <c r="F213" s="214" t="s">
        <v>1110</v>
      </c>
      <c r="G213" s="214" t="s">
        <v>1111</v>
      </c>
      <c r="H213" s="214" t="s">
        <v>138</v>
      </c>
      <c r="I213" s="214" t="s">
        <v>161</v>
      </c>
      <c r="J213" s="214" t="s">
        <v>357</v>
      </c>
      <c r="K213" s="214" t="s">
        <v>200</v>
      </c>
      <c r="L213" s="214" t="s">
        <v>142</v>
      </c>
      <c r="M213" s="214" t="s">
        <v>175</v>
      </c>
      <c r="N213" s="214" t="s">
        <v>175</v>
      </c>
      <c r="O213" s="214" t="s">
        <v>175</v>
      </c>
      <c r="P213" s="214" t="s">
        <v>150</v>
      </c>
      <c r="Q213" s="214" t="s">
        <v>180</v>
      </c>
      <c r="R213" s="214" t="s">
        <v>1100</v>
      </c>
      <c r="S213" s="214" t="s">
        <v>148</v>
      </c>
      <c r="T213" s="214" t="s">
        <v>167</v>
      </c>
      <c r="U213" s="214" t="s">
        <v>135</v>
      </c>
      <c r="V213" s="214" t="s">
        <v>1100</v>
      </c>
      <c r="W213" s="218">
        <v>45658</v>
      </c>
      <c r="X213" s="214" t="s">
        <v>352</v>
      </c>
      <c r="Y213" s="214" t="s">
        <v>1101</v>
      </c>
      <c r="Z213" s="214" t="s">
        <v>256</v>
      </c>
      <c r="AA213" s="214" t="s">
        <v>184</v>
      </c>
      <c r="AB213" s="218">
        <v>46008</v>
      </c>
      <c r="AC213" s="214" t="s">
        <v>185</v>
      </c>
      <c r="AD213" s="214" t="s">
        <v>150</v>
      </c>
      <c r="AE213" s="214" t="s">
        <v>150</v>
      </c>
      <c r="AF213" s="214" t="s">
        <v>150</v>
      </c>
      <c r="AG213" s="214" t="s">
        <v>258</v>
      </c>
      <c r="AH213" s="214" t="s">
        <v>258</v>
      </c>
      <c r="AI213" s="214" t="s">
        <v>258</v>
      </c>
      <c r="AJ213" s="190" t="str">
        <f t="shared" si="38"/>
        <v>Alta</v>
      </c>
    </row>
    <row r="214" spans="1:36" ht="105" x14ac:dyDescent="0.25">
      <c r="A214" s="214" t="s">
        <v>1112</v>
      </c>
      <c r="B214" s="214" t="s">
        <v>511</v>
      </c>
      <c r="C214" s="214" t="s">
        <v>1076</v>
      </c>
      <c r="D214" s="214" t="s">
        <v>1113</v>
      </c>
      <c r="E214" s="214" t="s">
        <v>135</v>
      </c>
      <c r="F214" s="214" t="s">
        <v>1114</v>
      </c>
      <c r="G214" s="214" t="s">
        <v>1115</v>
      </c>
      <c r="H214" s="214" t="s">
        <v>138</v>
      </c>
      <c r="I214" s="214" t="s">
        <v>161</v>
      </c>
      <c r="J214" s="214" t="s">
        <v>357</v>
      </c>
      <c r="K214" s="214" t="s">
        <v>200</v>
      </c>
      <c r="L214" s="214" t="s">
        <v>142</v>
      </c>
      <c r="M214" s="214" t="s">
        <v>175</v>
      </c>
      <c r="N214" s="214" t="s">
        <v>175</v>
      </c>
      <c r="O214" s="214" t="s">
        <v>175</v>
      </c>
      <c r="P214" s="214" t="s">
        <v>150</v>
      </c>
      <c r="Q214" s="214" t="s">
        <v>180</v>
      </c>
      <c r="R214" s="214" t="s">
        <v>1100</v>
      </c>
      <c r="S214" s="214" t="s">
        <v>148</v>
      </c>
      <c r="T214" s="214" t="s">
        <v>167</v>
      </c>
      <c r="U214" s="214" t="s">
        <v>135</v>
      </c>
      <c r="V214" s="214" t="s">
        <v>1100</v>
      </c>
      <c r="W214" s="218">
        <v>45658</v>
      </c>
      <c r="X214" s="214" t="s">
        <v>352</v>
      </c>
      <c r="Y214" s="214" t="s">
        <v>1101</v>
      </c>
      <c r="Z214" s="214" t="s">
        <v>256</v>
      </c>
      <c r="AA214" s="214" t="s">
        <v>184</v>
      </c>
      <c r="AB214" s="218">
        <v>46008</v>
      </c>
      <c r="AC214" s="214" t="s">
        <v>185</v>
      </c>
      <c r="AD214" s="214" t="s">
        <v>150</v>
      </c>
      <c r="AE214" s="214" t="s">
        <v>150</v>
      </c>
      <c r="AF214" s="214" t="s">
        <v>150</v>
      </c>
      <c r="AG214" s="214" t="s">
        <v>258</v>
      </c>
      <c r="AH214" s="214" t="s">
        <v>258</v>
      </c>
      <c r="AI214" s="214" t="s">
        <v>258</v>
      </c>
      <c r="AJ214" s="190" t="str">
        <f t="shared" si="38"/>
        <v>Alta</v>
      </c>
    </row>
    <row r="215" spans="1:36" ht="135" x14ac:dyDescent="0.25">
      <c r="A215" s="214" t="s">
        <v>1116</v>
      </c>
      <c r="B215" s="214" t="s">
        <v>511</v>
      </c>
      <c r="C215" s="214" t="s">
        <v>1076</v>
      </c>
      <c r="D215" s="214" t="s">
        <v>1109</v>
      </c>
      <c r="E215" s="214" t="s">
        <v>135</v>
      </c>
      <c r="F215" s="214" t="s">
        <v>1117</v>
      </c>
      <c r="G215" s="214" t="s">
        <v>1118</v>
      </c>
      <c r="H215" s="214" t="s">
        <v>138</v>
      </c>
      <c r="I215" s="214" t="s">
        <v>161</v>
      </c>
      <c r="J215" s="214" t="s">
        <v>357</v>
      </c>
      <c r="K215" s="214" t="s">
        <v>200</v>
      </c>
      <c r="L215" s="214" t="s">
        <v>219</v>
      </c>
      <c r="M215" s="214" t="s">
        <v>175</v>
      </c>
      <c r="N215" s="214" t="s">
        <v>175</v>
      </c>
      <c r="O215" s="214" t="s">
        <v>175</v>
      </c>
      <c r="P215" s="214" t="s">
        <v>150</v>
      </c>
      <c r="Q215" s="214" t="s">
        <v>180</v>
      </c>
      <c r="R215" s="214" t="s">
        <v>1100</v>
      </c>
      <c r="S215" s="214" t="s">
        <v>148</v>
      </c>
      <c r="T215" s="214" t="s">
        <v>149</v>
      </c>
      <c r="U215" s="214" t="s">
        <v>135</v>
      </c>
      <c r="V215" s="214" t="s">
        <v>1100</v>
      </c>
      <c r="W215" s="218">
        <v>45658</v>
      </c>
      <c r="X215" s="214" t="s">
        <v>352</v>
      </c>
      <c r="Y215" s="214" t="s">
        <v>1101</v>
      </c>
      <c r="Z215" s="214" t="s">
        <v>256</v>
      </c>
      <c r="AA215" s="214" t="s">
        <v>184</v>
      </c>
      <c r="AB215" s="218">
        <v>46008</v>
      </c>
      <c r="AC215" s="214" t="s">
        <v>185</v>
      </c>
      <c r="AD215" s="214" t="s">
        <v>150</v>
      </c>
      <c r="AE215" s="214" t="s">
        <v>150</v>
      </c>
      <c r="AF215" s="214" t="s">
        <v>150</v>
      </c>
      <c r="AG215" s="214" t="s">
        <v>258</v>
      </c>
      <c r="AH215" s="214" t="s">
        <v>258</v>
      </c>
      <c r="AI215" s="214" t="s">
        <v>258</v>
      </c>
      <c r="AJ215" s="190" t="str">
        <f t="shared" si="38"/>
        <v>Alta</v>
      </c>
    </row>
    <row r="216" spans="1:36" ht="60" x14ac:dyDescent="0.25">
      <c r="A216" s="214" t="s">
        <v>1119</v>
      </c>
      <c r="B216" s="214" t="s">
        <v>1120</v>
      </c>
      <c r="C216" s="214" t="s">
        <v>1121</v>
      </c>
      <c r="D216" s="214" t="s">
        <v>1122</v>
      </c>
      <c r="E216" s="214" t="s">
        <v>704</v>
      </c>
      <c r="F216" s="214" t="s">
        <v>1123</v>
      </c>
      <c r="G216" s="214" t="s">
        <v>1124</v>
      </c>
      <c r="H216" s="214" t="s">
        <v>138</v>
      </c>
      <c r="I216" s="214" t="s">
        <v>161</v>
      </c>
      <c r="J216" s="214" t="s">
        <v>140</v>
      </c>
      <c r="K216" s="214" t="s">
        <v>141</v>
      </c>
      <c r="L216" s="214" t="s">
        <v>142</v>
      </c>
      <c r="M216" s="214" t="s">
        <v>251</v>
      </c>
      <c r="N216" s="214" t="s">
        <v>1123</v>
      </c>
      <c r="O216" s="214" t="s">
        <v>1125</v>
      </c>
      <c r="P216" s="214" t="s">
        <v>145</v>
      </c>
      <c r="Q216" s="214" t="s">
        <v>180</v>
      </c>
      <c r="R216" s="214" t="s">
        <v>1126</v>
      </c>
      <c r="S216" s="214" t="s">
        <v>148</v>
      </c>
      <c r="T216" s="214" t="s">
        <v>149</v>
      </c>
      <c r="U216" s="214" t="s">
        <v>704</v>
      </c>
      <c r="V216" s="214" t="s">
        <v>1126</v>
      </c>
      <c r="W216" s="218">
        <v>45685</v>
      </c>
      <c r="X216" s="214" t="s">
        <v>352</v>
      </c>
      <c r="Y216" s="214" t="s">
        <v>1127</v>
      </c>
      <c r="Z216" s="214" t="s">
        <v>256</v>
      </c>
      <c r="AA216" s="214" t="s">
        <v>202</v>
      </c>
      <c r="AB216" s="218">
        <v>45986</v>
      </c>
      <c r="AC216" s="214" t="s">
        <v>185</v>
      </c>
      <c r="AD216" s="214" t="s">
        <v>150</v>
      </c>
      <c r="AE216" s="214" t="s">
        <v>150</v>
      </c>
      <c r="AF216" s="214" t="s">
        <v>150</v>
      </c>
      <c r="AG216" s="214" t="s">
        <v>169</v>
      </c>
      <c r="AH216" s="214" t="s">
        <v>169</v>
      </c>
      <c r="AI216" s="214" t="s">
        <v>169</v>
      </c>
      <c r="AJ216" s="190" t="str">
        <f t="shared" si="38"/>
        <v>Baja</v>
      </c>
    </row>
    <row r="217" spans="1:36" ht="314.25" customHeight="1" x14ac:dyDescent="0.25">
      <c r="A217" s="214" t="s">
        <v>1128</v>
      </c>
      <c r="B217" s="214" t="s">
        <v>1120</v>
      </c>
      <c r="C217" s="214" t="s">
        <v>1121</v>
      </c>
      <c r="D217" s="214" t="s">
        <v>1122</v>
      </c>
      <c r="E217" s="214" t="s">
        <v>1129</v>
      </c>
      <c r="F217" s="214" t="s">
        <v>1130</v>
      </c>
      <c r="G217" s="214" t="s">
        <v>1131</v>
      </c>
      <c r="H217" s="214" t="s">
        <v>138</v>
      </c>
      <c r="I217" s="214" t="s">
        <v>161</v>
      </c>
      <c r="J217" s="214" t="s">
        <v>162</v>
      </c>
      <c r="K217" s="214" t="s">
        <v>174</v>
      </c>
      <c r="L217" s="214" t="s">
        <v>142</v>
      </c>
      <c r="M217" s="214" t="s">
        <v>269</v>
      </c>
      <c r="N217" s="214" t="s">
        <v>1132</v>
      </c>
      <c r="O217" s="214" t="s">
        <v>1133</v>
      </c>
      <c r="P217" s="214" t="s">
        <v>150</v>
      </c>
      <c r="Q217" s="214" t="s">
        <v>146</v>
      </c>
      <c r="R217" s="214" t="s">
        <v>1126</v>
      </c>
      <c r="S217" s="214" t="s">
        <v>166</v>
      </c>
      <c r="T217" s="214" t="s">
        <v>149</v>
      </c>
      <c r="U217" s="214" t="s">
        <v>1134</v>
      </c>
      <c r="V217" s="214" t="s">
        <v>1126</v>
      </c>
      <c r="W217" s="218" t="str">
        <f t="shared" ref="W217:W227" si="47">IF(Q217="IPública","N/A","")</f>
        <v>N/A</v>
      </c>
      <c r="X217" s="214" t="s">
        <v>135</v>
      </c>
      <c r="Y217" s="214" t="str">
        <f t="shared" ref="Y217:Y227" si="48">IF(Q217="IPública","N/A","")</f>
        <v>N/A</v>
      </c>
      <c r="Z217" s="214" t="str">
        <f t="shared" ref="Z217:Z227" si="49">IF(Q217="IPública","N/A","")</f>
        <v>N/A</v>
      </c>
      <c r="AA217" s="214" t="s">
        <v>135</v>
      </c>
      <c r="AB217" s="218" t="str">
        <f t="shared" ref="AB217:AB227" si="50">IF(Q217="IPública","N/A","")</f>
        <v>N/A</v>
      </c>
      <c r="AC217" s="214" t="str">
        <f t="shared" ref="AC217:AC227" si="51">IF(Q217="IPública","N/A","")</f>
        <v>N/A</v>
      </c>
      <c r="AD217" s="214" t="s">
        <v>150</v>
      </c>
      <c r="AE217" s="214" t="s">
        <v>150</v>
      </c>
      <c r="AF217" s="214" t="s">
        <v>150</v>
      </c>
      <c r="AG217" s="214" t="s">
        <v>169</v>
      </c>
      <c r="AH217" s="214" t="s">
        <v>151</v>
      </c>
      <c r="AI217" s="214" t="s">
        <v>151</v>
      </c>
      <c r="AJ217" s="190" t="str">
        <f t="shared" si="38"/>
        <v>Media</v>
      </c>
    </row>
    <row r="218" spans="1:36" ht="75" x14ac:dyDescent="0.25">
      <c r="A218" s="214" t="s">
        <v>1135</v>
      </c>
      <c r="B218" s="214" t="s">
        <v>1120</v>
      </c>
      <c r="C218" s="214" t="s">
        <v>1121</v>
      </c>
      <c r="D218" s="214" t="s">
        <v>1122</v>
      </c>
      <c r="E218" s="214" t="s">
        <v>1136</v>
      </c>
      <c r="F218" s="214" t="s">
        <v>1137</v>
      </c>
      <c r="G218" s="214" t="s">
        <v>1138</v>
      </c>
      <c r="H218" s="214" t="s">
        <v>138</v>
      </c>
      <c r="I218" s="214" t="s">
        <v>161</v>
      </c>
      <c r="J218" s="214" t="s">
        <v>140</v>
      </c>
      <c r="K218" s="214" t="s">
        <v>174</v>
      </c>
      <c r="L218" s="214" t="s">
        <v>142</v>
      </c>
      <c r="M218" s="214" t="s">
        <v>269</v>
      </c>
      <c r="N218" s="214" t="s">
        <v>1132</v>
      </c>
      <c r="O218" s="214" t="s">
        <v>1139</v>
      </c>
      <c r="P218" s="214" t="s">
        <v>150</v>
      </c>
      <c r="Q218" s="214" t="s">
        <v>146</v>
      </c>
      <c r="R218" s="214" t="s">
        <v>1126</v>
      </c>
      <c r="S218" s="214" t="s">
        <v>148</v>
      </c>
      <c r="T218" s="214" t="s">
        <v>149</v>
      </c>
      <c r="U218" s="214" t="s">
        <v>135</v>
      </c>
      <c r="V218" s="214" t="s">
        <v>1126</v>
      </c>
      <c r="W218" s="218" t="str">
        <f t="shared" si="47"/>
        <v>N/A</v>
      </c>
      <c r="X218" s="214" t="s">
        <v>135</v>
      </c>
      <c r="Y218" s="214" t="str">
        <f t="shared" si="48"/>
        <v>N/A</v>
      </c>
      <c r="Z218" s="214" t="str">
        <f t="shared" si="49"/>
        <v>N/A</v>
      </c>
      <c r="AA218" s="214" t="s">
        <v>135</v>
      </c>
      <c r="AB218" s="218" t="str">
        <f t="shared" si="50"/>
        <v>N/A</v>
      </c>
      <c r="AC218" s="214" t="str">
        <f t="shared" si="51"/>
        <v>N/A</v>
      </c>
      <c r="AD218" s="214" t="s">
        <v>150</v>
      </c>
      <c r="AE218" s="214" t="s">
        <v>150</v>
      </c>
      <c r="AF218" s="214" t="s">
        <v>150</v>
      </c>
      <c r="AG218" s="214" t="s">
        <v>169</v>
      </c>
      <c r="AH218" s="214" t="s">
        <v>151</v>
      </c>
      <c r="AI218" s="214" t="s">
        <v>151</v>
      </c>
      <c r="AJ218" s="190" t="str">
        <f t="shared" si="38"/>
        <v>Media</v>
      </c>
    </row>
    <row r="219" spans="1:36" ht="90" x14ac:dyDescent="0.25">
      <c r="A219" s="214" t="s">
        <v>1140</v>
      </c>
      <c r="B219" s="214" t="s">
        <v>1120</v>
      </c>
      <c r="C219" s="214" t="s">
        <v>1121</v>
      </c>
      <c r="D219" s="214" t="s">
        <v>1141</v>
      </c>
      <c r="E219" s="214" t="s">
        <v>704</v>
      </c>
      <c r="F219" s="214" t="s">
        <v>1142</v>
      </c>
      <c r="G219" s="214" t="s">
        <v>1143</v>
      </c>
      <c r="H219" s="214" t="s">
        <v>138</v>
      </c>
      <c r="I219" s="214" t="s">
        <v>161</v>
      </c>
      <c r="J219" s="214" t="s">
        <v>162</v>
      </c>
      <c r="K219" s="214" t="s">
        <v>200</v>
      </c>
      <c r="L219" s="214" t="s">
        <v>142</v>
      </c>
      <c r="M219" s="214" t="s">
        <v>269</v>
      </c>
      <c r="N219" s="214" t="s">
        <v>1144</v>
      </c>
      <c r="O219" s="214" t="s">
        <v>1145</v>
      </c>
      <c r="P219" s="214" t="s">
        <v>150</v>
      </c>
      <c r="Q219" s="214" t="s">
        <v>146</v>
      </c>
      <c r="R219" s="214" t="s">
        <v>1126</v>
      </c>
      <c r="S219" s="214" t="s">
        <v>148</v>
      </c>
      <c r="T219" s="214" t="s">
        <v>167</v>
      </c>
      <c r="U219" s="214" t="s">
        <v>1146</v>
      </c>
      <c r="V219" s="214" t="s">
        <v>1126</v>
      </c>
      <c r="W219" s="218" t="str">
        <f t="shared" si="47"/>
        <v>N/A</v>
      </c>
      <c r="X219" s="214" t="s">
        <v>135</v>
      </c>
      <c r="Y219" s="214" t="str">
        <f t="shared" si="48"/>
        <v>N/A</v>
      </c>
      <c r="Z219" s="214" t="str">
        <f t="shared" si="49"/>
        <v>N/A</v>
      </c>
      <c r="AA219" s="214" t="s">
        <v>135</v>
      </c>
      <c r="AB219" s="218" t="str">
        <f t="shared" si="50"/>
        <v>N/A</v>
      </c>
      <c r="AC219" s="214" t="str">
        <f t="shared" si="51"/>
        <v>N/A</v>
      </c>
      <c r="AD219" s="214" t="s">
        <v>150</v>
      </c>
      <c r="AE219" s="214" t="s">
        <v>150</v>
      </c>
      <c r="AF219" s="214" t="s">
        <v>150</v>
      </c>
      <c r="AG219" s="214" t="s">
        <v>169</v>
      </c>
      <c r="AH219" s="214" t="s">
        <v>258</v>
      </c>
      <c r="AI219" s="214" t="s">
        <v>258</v>
      </c>
      <c r="AJ219" s="190" t="str">
        <f t="shared" si="38"/>
        <v>Alta</v>
      </c>
    </row>
    <row r="220" spans="1:36" ht="75" x14ac:dyDescent="0.25">
      <c r="A220" s="214" t="s">
        <v>1147</v>
      </c>
      <c r="B220" s="214" t="s">
        <v>1120</v>
      </c>
      <c r="C220" s="214" t="s">
        <v>1121</v>
      </c>
      <c r="D220" s="214" t="s">
        <v>1148</v>
      </c>
      <c r="E220" s="214" t="s">
        <v>704</v>
      </c>
      <c r="F220" s="214" t="s">
        <v>1149</v>
      </c>
      <c r="G220" s="214" t="s">
        <v>1150</v>
      </c>
      <c r="H220" s="214" t="s">
        <v>138</v>
      </c>
      <c r="I220" s="214" t="s">
        <v>161</v>
      </c>
      <c r="J220" s="214" t="s">
        <v>162</v>
      </c>
      <c r="K220" s="214" t="s">
        <v>141</v>
      </c>
      <c r="L220" s="214" t="s">
        <v>142</v>
      </c>
      <c r="M220" s="214" t="s">
        <v>269</v>
      </c>
      <c r="N220" s="214" t="s">
        <v>1144</v>
      </c>
      <c r="O220" s="214" t="s">
        <v>1145</v>
      </c>
      <c r="P220" s="214" t="s">
        <v>150</v>
      </c>
      <c r="Q220" s="214" t="s">
        <v>146</v>
      </c>
      <c r="R220" s="214" t="s">
        <v>1126</v>
      </c>
      <c r="S220" s="214" t="s">
        <v>166</v>
      </c>
      <c r="T220" s="214" t="s">
        <v>167</v>
      </c>
      <c r="U220" s="214" t="s">
        <v>1151</v>
      </c>
      <c r="V220" s="214" t="s">
        <v>1126</v>
      </c>
      <c r="W220" s="218" t="str">
        <f t="shared" si="47"/>
        <v>N/A</v>
      </c>
      <c r="X220" s="214" t="s">
        <v>135</v>
      </c>
      <c r="Y220" s="214" t="str">
        <f t="shared" si="48"/>
        <v>N/A</v>
      </c>
      <c r="Z220" s="214" t="str">
        <f t="shared" si="49"/>
        <v>N/A</v>
      </c>
      <c r="AA220" s="214" t="s">
        <v>135</v>
      </c>
      <c r="AB220" s="218" t="str">
        <f t="shared" si="50"/>
        <v>N/A</v>
      </c>
      <c r="AC220" s="214" t="str">
        <f t="shared" si="51"/>
        <v>N/A</v>
      </c>
      <c r="AD220" s="214" t="s">
        <v>150</v>
      </c>
      <c r="AE220" s="214" t="s">
        <v>150</v>
      </c>
      <c r="AF220" s="214" t="s">
        <v>150</v>
      </c>
      <c r="AG220" s="214" t="s">
        <v>169</v>
      </c>
      <c r="AH220" s="214" t="s">
        <v>151</v>
      </c>
      <c r="AI220" s="214" t="s">
        <v>151</v>
      </c>
      <c r="AJ220" s="190" t="str">
        <f t="shared" si="38"/>
        <v>Media</v>
      </c>
    </row>
    <row r="221" spans="1:36" ht="75" x14ac:dyDescent="0.25">
      <c r="A221" s="214" t="s">
        <v>1152</v>
      </c>
      <c r="B221" s="214" t="s">
        <v>1120</v>
      </c>
      <c r="C221" s="214" t="s">
        <v>1121</v>
      </c>
      <c r="D221" s="214" t="s">
        <v>1153</v>
      </c>
      <c r="E221" s="214" t="s">
        <v>704</v>
      </c>
      <c r="F221" s="214" t="s">
        <v>1154</v>
      </c>
      <c r="G221" s="214" t="s">
        <v>1155</v>
      </c>
      <c r="H221" s="214" t="s">
        <v>138</v>
      </c>
      <c r="I221" s="214" t="s">
        <v>161</v>
      </c>
      <c r="J221" s="214" t="s">
        <v>162</v>
      </c>
      <c r="K221" s="214" t="s">
        <v>195</v>
      </c>
      <c r="L221" s="214" t="s">
        <v>142</v>
      </c>
      <c r="M221" s="214" t="s">
        <v>269</v>
      </c>
      <c r="N221" s="214" t="s">
        <v>1156</v>
      </c>
      <c r="O221" s="214" t="s">
        <v>1145</v>
      </c>
      <c r="P221" s="214" t="s">
        <v>150</v>
      </c>
      <c r="Q221" s="214" t="s">
        <v>146</v>
      </c>
      <c r="R221" s="214" t="s">
        <v>1126</v>
      </c>
      <c r="S221" s="214" t="s">
        <v>148</v>
      </c>
      <c r="T221" s="214" t="s">
        <v>167</v>
      </c>
      <c r="U221" s="214" t="s">
        <v>1157</v>
      </c>
      <c r="V221" s="214" t="s">
        <v>1126</v>
      </c>
      <c r="W221" s="218" t="str">
        <f t="shared" si="47"/>
        <v>N/A</v>
      </c>
      <c r="X221" s="214" t="s">
        <v>135</v>
      </c>
      <c r="Y221" s="214" t="str">
        <f t="shared" si="48"/>
        <v>N/A</v>
      </c>
      <c r="Z221" s="214" t="str">
        <f t="shared" si="49"/>
        <v>N/A</v>
      </c>
      <c r="AA221" s="214" t="s">
        <v>135</v>
      </c>
      <c r="AB221" s="218" t="str">
        <f t="shared" si="50"/>
        <v>N/A</v>
      </c>
      <c r="AC221" s="214" t="str">
        <f t="shared" si="51"/>
        <v>N/A</v>
      </c>
      <c r="AD221" s="214" t="s">
        <v>150</v>
      </c>
      <c r="AE221" s="214" t="s">
        <v>150</v>
      </c>
      <c r="AF221" s="214" t="s">
        <v>150</v>
      </c>
      <c r="AG221" s="214" t="s">
        <v>169</v>
      </c>
      <c r="AH221" s="214" t="s">
        <v>151</v>
      </c>
      <c r="AI221" s="214" t="s">
        <v>151</v>
      </c>
      <c r="AJ221" s="190" t="str">
        <f t="shared" si="38"/>
        <v>Media</v>
      </c>
    </row>
    <row r="222" spans="1:36" ht="45" x14ac:dyDescent="0.25">
      <c r="A222" s="214" t="s">
        <v>1158</v>
      </c>
      <c r="B222" s="214" t="s">
        <v>1120</v>
      </c>
      <c r="C222" s="214" t="s">
        <v>1121</v>
      </c>
      <c r="D222" s="214" t="s">
        <v>704</v>
      </c>
      <c r="E222" s="214" t="s">
        <v>704</v>
      </c>
      <c r="F222" s="214" t="s">
        <v>1159</v>
      </c>
      <c r="G222" s="214" t="s">
        <v>1160</v>
      </c>
      <c r="H222" s="214" t="s">
        <v>138</v>
      </c>
      <c r="I222" s="214" t="s">
        <v>161</v>
      </c>
      <c r="J222" s="214" t="s">
        <v>162</v>
      </c>
      <c r="K222" s="214" t="s">
        <v>200</v>
      </c>
      <c r="L222" s="214" t="s">
        <v>142</v>
      </c>
      <c r="M222" s="214" t="s">
        <v>175</v>
      </c>
      <c r="N222" s="214" t="s">
        <v>175</v>
      </c>
      <c r="O222" s="214" t="s">
        <v>175</v>
      </c>
      <c r="P222" s="214" t="s">
        <v>150</v>
      </c>
      <c r="Q222" s="214" t="s">
        <v>146</v>
      </c>
      <c r="R222" s="214" t="s">
        <v>1126</v>
      </c>
      <c r="S222" s="214" t="s">
        <v>148</v>
      </c>
      <c r="T222" s="214" t="s">
        <v>167</v>
      </c>
      <c r="U222" s="214" t="s">
        <v>135</v>
      </c>
      <c r="V222" s="214" t="s">
        <v>1126</v>
      </c>
      <c r="W222" s="218" t="str">
        <f t="shared" si="47"/>
        <v>N/A</v>
      </c>
      <c r="X222" s="214" t="s">
        <v>135</v>
      </c>
      <c r="Y222" s="214" t="str">
        <f t="shared" si="48"/>
        <v>N/A</v>
      </c>
      <c r="Z222" s="214" t="str">
        <f t="shared" si="49"/>
        <v>N/A</v>
      </c>
      <c r="AA222" s="214" t="s">
        <v>135</v>
      </c>
      <c r="AB222" s="218" t="str">
        <f t="shared" si="50"/>
        <v>N/A</v>
      </c>
      <c r="AC222" s="214" t="str">
        <f t="shared" si="51"/>
        <v>N/A</v>
      </c>
      <c r="AD222" s="214" t="s">
        <v>150</v>
      </c>
      <c r="AE222" s="214" t="s">
        <v>150</v>
      </c>
      <c r="AF222" s="214" t="s">
        <v>150</v>
      </c>
      <c r="AG222" s="214" t="s">
        <v>169</v>
      </c>
      <c r="AH222" s="214" t="s">
        <v>258</v>
      </c>
      <c r="AI222" s="214" t="s">
        <v>258</v>
      </c>
      <c r="AJ222" s="190" t="str">
        <f t="shared" si="38"/>
        <v>Alta</v>
      </c>
    </row>
    <row r="223" spans="1:36" ht="105" x14ac:dyDescent="0.25">
      <c r="A223" s="214" t="s">
        <v>1161</v>
      </c>
      <c r="B223" s="214" t="s">
        <v>1120</v>
      </c>
      <c r="C223" s="214" t="s">
        <v>1121</v>
      </c>
      <c r="D223" s="214" t="s">
        <v>1122</v>
      </c>
      <c r="E223" s="214" t="s">
        <v>704</v>
      </c>
      <c r="F223" s="214" t="s">
        <v>1162</v>
      </c>
      <c r="G223" s="214" t="s">
        <v>1163</v>
      </c>
      <c r="H223" s="214" t="s">
        <v>138</v>
      </c>
      <c r="I223" s="214" t="s">
        <v>161</v>
      </c>
      <c r="J223" s="214" t="s">
        <v>162</v>
      </c>
      <c r="K223" s="214" t="s">
        <v>141</v>
      </c>
      <c r="L223" s="214" t="s">
        <v>142</v>
      </c>
      <c r="M223" s="214" t="s">
        <v>163</v>
      </c>
      <c r="N223" s="214" t="s">
        <v>1162</v>
      </c>
      <c r="O223" s="214" t="s">
        <v>1164</v>
      </c>
      <c r="P223" s="214" t="s">
        <v>150</v>
      </c>
      <c r="Q223" s="214" t="s">
        <v>146</v>
      </c>
      <c r="R223" s="214" t="s">
        <v>1126</v>
      </c>
      <c r="S223" s="214" t="s">
        <v>166</v>
      </c>
      <c r="T223" s="214" t="s">
        <v>167</v>
      </c>
      <c r="U223" s="214" t="s">
        <v>1165</v>
      </c>
      <c r="V223" s="214" t="s">
        <v>1126</v>
      </c>
      <c r="W223" s="218" t="str">
        <f t="shared" si="47"/>
        <v>N/A</v>
      </c>
      <c r="X223" s="214" t="s">
        <v>135</v>
      </c>
      <c r="Y223" s="214" t="str">
        <f t="shared" si="48"/>
        <v>N/A</v>
      </c>
      <c r="Z223" s="214" t="str">
        <f t="shared" si="49"/>
        <v>N/A</v>
      </c>
      <c r="AA223" s="214" t="s">
        <v>135</v>
      </c>
      <c r="AB223" s="218" t="str">
        <f t="shared" si="50"/>
        <v>N/A</v>
      </c>
      <c r="AC223" s="214" t="str">
        <f t="shared" si="51"/>
        <v>N/A</v>
      </c>
      <c r="AD223" s="214" t="s">
        <v>150</v>
      </c>
      <c r="AE223" s="214" t="s">
        <v>150</v>
      </c>
      <c r="AF223" s="214" t="s">
        <v>150</v>
      </c>
      <c r="AG223" s="214" t="s">
        <v>169</v>
      </c>
      <c r="AH223" s="214" t="s">
        <v>151</v>
      </c>
      <c r="AI223" s="214" t="s">
        <v>151</v>
      </c>
      <c r="AJ223" s="190" t="str">
        <f t="shared" si="38"/>
        <v>Media</v>
      </c>
    </row>
    <row r="224" spans="1:36" ht="105" x14ac:dyDescent="0.25">
      <c r="A224" s="214" t="s">
        <v>1166</v>
      </c>
      <c r="B224" s="214" t="s">
        <v>1120</v>
      </c>
      <c r="C224" s="214" t="s">
        <v>1121</v>
      </c>
      <c r="D224" s="214" t="s">
        <v>704</v>
      </c>
      <c r="E224" s="214" t="s">
        <v>704</v>
      </c>
      <c r="F224" s="214" t="s">
        <v>1167</v>
      </c>
      <c r="G224" s="214" t="s">
        <v>1168</v>
      </c>
      <c r="H224" s="214" t="s">
        <v>138</v>
      </c>
      <c r="I224" s="214" t="s">
        <v>161</v>
      </c>
      <c r="J224" s="214" t="s">
        <v>162</v>
      </c>
      <c r="K224" s="214" t="s">
        <v>141</v>
      </c>
      <c r="L224" s="214" t="s">
        <v>142</v>
      </c>
      <c r="M224" s="214" t="s">
        <v>163</v>
      </c>
      <c r="N224" s="214" t="s">
        <v>1169</v>
      </c>
      <c r="O224" s="214" t="s">
        <v>1170</v>
      </c>
      <c r="P224" s="214" t="s">
        <v>150</v>
      </c>
      <c r="Q224" s="214" t="s">
        <v>146</v>
      </c>
      <c r="R224" s="214" t="s">
        <v>1126</v>
      </c>
      <c r="S224" s="214" t="s">
        <v>148</v>
      </c>
      <c r="T224" s="214" t="s">
        <v>149</v>
      </c>
      <c r="U224" s="214" t="s">
        <v>135</v>
      </c>
      <c r="V224" s="214" t="s">
        <v>1126</v>
      </c>
      <c r="W224" s="218" t="str">
        <f t="shared" si="47"/>
        <v>N/A</v>
      </c>
      <c r="X224" s="214" t="s">
        <v>135</v>
      </c>
      <c r="Y224" s="214" t="str">
        <f t="shared" si="48"/>
        <v>N/A</v>
      </c>
      <c r="Z224" s="214" t="str">
        <f t="shared" si="49"/>
        <v>N/A</v>
      </c>
      <c r="AA224" s="214" t="s">
        <v>135</v>
      </c>
      <c r="AB224" s="218" t="str">
        <f t="shared" si="50"/>
        <v>N/A</v>
      </c>
      <c r="AC224" s="214" t="str">
        <f t="shared" si="51"/>
        <v>N/A</v>
      </c>
      <c r="AD224" s="214" t="s">
        <v>150</v>
      </c>
      <c r="AE224" s="214" t="s">
        <v>150</v>
      </c>
      <c r="AF224" s="214" t="s">
        <v>150</v>
      </c>
      <c r="AG224" s="214" t="s">
        <v>169</v>
      </c>
      <c r="AH224" s="214" t="s">
        <v>151</v>
      </c>
      <c r="AI224" s="214" t="s">
        <v>151</v>
      </c>
      <c r="AJ224" s="190" t="str">
        <f t="shared" si="38"/>
        <v>Media</v>
      </c>
    </row>
    <row r="225" spans="1:36" ht="105" x14ac:dyDescent="0.25">
      <c r="A225" s="214" t="s">
        <v>1171</v>
      </c>
      <c r="B225" s="214" t="s">
        <v>1120</v>
      </c>
      <c r="C225" s="214" t="s">
        <v>1121</v>
      </c>
      <c r="D225" s="214" t="s">
        <v>1172</v>
      </c>
      <c r="E225" s="214" t="s">
        <v>704</v>
      </c>
      <c r="F225" s="214" t="s">
        <v>1173</v>
      </c>
      <c r="G225" s="214" t="s">
        <v>1174</v>
      </c>
      <c r="H225" s="214" t="s">
        <v>138</v>
      </c>
      <c r="I225" s="214" t="s">
        <v>161</v>
      </c>
      <c r="J225" s="214" t="s">
        <v>162</v>
      </c>
      <c r="K225" s="214" t="s">
        <v>141</v>
      </c>
      <c r="L225" s="214" t="s">
        <v>142</v>
      </c>
      <c r="M225" s="214" t="s">
        <v>163</v>
      </c>
      <c r="N225" s="214" t="s">
        <v>1173</v>
      </c>
      <c r="O225" s="214" t="s">
        <v>1175</v>
      </c>
      <c r="P225" s="214" t="s">
        <v>150</v>
      </c>
      <c r="Q225" s="214" t="s">
        <v>146</v>
      </c>
      <c r="R225" s="214" t="s">
        <v>1126</v>
      </c>
      <c r="S225" s="214" t="s">
        <v>166</v>
      </c>
      <c r="T225" s="214" t="s">
        <v>167</v>
      </c>
      <c r="U225" s="214" t="s">
        <v>1165</v>
      </c>
      <c r="V225" s="214" t="s">
        <v>1126</v>
      </c>
      <c r="W225" s="218" t="str">
        <f t="shared" si="47"/>
        <v>N/A</v>
      </c>
      <c r="X225" s="214" t="s">
        <v>135</v>
      </c>
      <c r="Y225" s="214" t="str">
        <f t="shared" si="48"/>
        <v>N/A</v>
      </c>
      <c r="Z225" s="214" t="str">
        <f t="shared" si="49"/>
        <v>N/A</v>
      </c>
      <c r="AA225" s="214" t="s">
        <v>135</v>
      </c>
      <c r="AB225" s="218" t="str">
        <f t="shared" si="50"/>
        <v>N/A</v>
      </c>
      <c r="AC225" s="214" t="str">
        <f t="shared" si="51"/>
        <v>N/A</v>
      </c>
      <c r="AD225" s="214" t="s">
        <v>150</v>
      </c>
      <c r="AE225" s="214" t="s">
        <v>150</v>
      </c>
      <c r="AF225" s="214" t="s">
        <v>150</v>
      </c>
      <c r="AG225" s="214" t="s">
        <v>169</v>
      </c>
      <c r="AH225" s="214" t="s">
        <v>151</v>
      </c>
      <c r="AI225" s="214" t="s">
        <v>151</v>
      </c>
      <c r="AJ225" s="190" t="str">
        <f t="shared" si="38"/>
        <v>Media</v>
      </c>
    </row>
    <row r="226" spans="1:36" ht="105" x14ac:dyDescent="0.25">
      <c r="A226" s="214" t="s">
        <v>1176</v>
      </c>
      <c r="B226" s="214" t="s">
        <v>1120</v>
      </c>
      <c r="C226" s="214" t="s">
        <v>1121</v>
      </c>
      <c r="D226" s="214" t="s">
        <v>1177</v>
      </c>
      <c r="E226" s="214" t="s">
        <v>1178</v>
      </c>
      <c r="F226" s="214" t="s">
        <v>1179</v>
      </c>
      <c r="G226" s="214" t="s">
        <v>1180</v>
      </c>
      <c r="H226" s="214" t="s">
        <v>138</v>
      </c>
      <c r="I226" s="214" t="s">
        <v>161</v>
      </c>
      <c r="J226" s="214" t="s">
        <v>162</v>
      </c>
      <c r="K226" s="214" t="s">
        <v>200</v>
      </c>
      <c r="L226" s="214" t="s">
        <v>142</v>
      </c>
      <c r="M226" s="214" t="s">
        <v>175</v>
      </c>
      <c r="N226" s="214" t="s">
        <v>175</v>
      </c>
      <c r="O226" s="214" t="s">
        <v>175</v>
      </c>
      <c r="P226" s="214" t="s">
        <v>150</v>
      </c>
      <c r="Q226" s="214" t="s">
        <v>146</v>
      </c>
      <c r="R226" s="214" t="s">
        <v>1126</v>
      </c>
      <c r="S226" s="214" t="s">
        <v>166</v>
      </c>
      <c r="T226" s="214" t="s">
        <v>167</v>
      </c>
      <c r="U226" s="214" t="s">
        <v>1181</v>
      </c>
      <c r="V226" s="214" t="s">
        <v>1126</v>
      </c>
      <c r="W226" s="218" t="str">
        <f t="shared" si="47"/>
        <v>N/A</v>
      </c>
      <c r="X226" s="214" t="s">
        <v>135</v>
      </c>
      <c r="Y226" s="214" t="str">
        <f t="shared" si="48"/>
        <v>N/A</v>
      </c>
      <c r="Z226" s="214" t="str">
        <f t="shared" si="49"/>
        <v>N/A</v>
      </c>
      <c r="AA226" s="214" t="s">
        <v>135</v>
      </c>
      <c r="AB226" s="218" t="str">
        <f t="shared" si="50"/>
        <v>N/A</v>
      </c>
      <c r="AC226" s="214" t="str">
        <f t="shared" si="51"/>
        <v>N/A</v>
      </c>
      <c r="AD226" s="214" t="s">
        <v>150</v>
      </c>
      <c r="AE226" s="214" t="s">
        <v>150</v>
      </c>
      <c r="AF226" s="214" t="s">
        <v>150</v>
      </c>
      <c r="AG226" s="214" t="s">
        <v>169</v>
      </c>
      <c r="AH226" s="214" t="s">
        <v>151</v>
      </c>
      <c r="AI226" s="214" t="s">
        <v>151</v>
      </c>
      <c r="AJ226" s="190" t="str">
        <f t="shared" si="38"/>
        <v>Media</v>
      </c>
    </row>
    <row r="227" spans="1:36" ht="60" x14ac:dyDescent="0.25">
      <c r="A227" s="214" t="s">
        <v>1182</v>
      </c>
      <c r="B227" s="214" t="s">
        <v>1120</v>
      </c>
      <c r="C227" s="214" t="s">
        <v>1121</v>
      </c>
      <c r="D227" s="214" t="s">
        <v>704</v>
      </c>
      <c r="E227" s="214" t="s">
        <v>704</v>
      </c>
      <c r="F227" s="214" t="s">
        <v>1183</v>
      </c>
      <c r="G227" s="214" t="s">
        <v>1184</v>
      </c>
      <c r="H227" s="214" t="s">
        <v>138</v>
      </c>
      <c r="I227" s="214" t="s">
        <v>161</v>
      </c>
      <c r="J227" s="214" t="s">
        <v>162</v>
      </c>
      <c r="K227" s="214" t="s">
        <v>174</v>
      </c>
      <c r="L227" s="214" t="s">
        <v>142</v>
      </c>
      <c r="M227" s="214" t="s">
        <v>175</v>
      </c>
      <c r="N227" s="214" t="s">
        <v>175</v>
      </c>
      <c r="O227" s="214" t="s">
        <v>175</v>
      </c>
      <c r="P227" s="214" t="s">
        <v>150</v>
      </c>
      <c r="Q227" s="214" t="s">
        <v>146</v>
      </c>
      <c r="R227" s="214" t="s">
        <v>1126</v>
      </c>
      <c r="S227" s="214" t="s">
        <v>148</v>
      </c>
      <c r="T227" s="214" t="s">
        <v>149</v>
      </c>
      <c r="U227" s="214" t="s">
        <v>135</v>
      </c>
      <c r="V227" s="214" t="s">
        <v>1126</v>
      </c>
      <c r="W227" s="218" t="str">
        <f t="shared" si="47"/>
        <v>N/A</v>
      </c>
      <c r="X227" s="214" t="s">
        <v>135</v>
      </c>
      <c r="Y227" s="214" t="str">
        <f t="shared" si="48"/>
        <v>N/A</v>
      </c>
      <c r="Z227" s="214" t="str">
        <f t="shared" si="49"/>
        <v>N/A</v>
      </c>
      <c r="AA227" s="214" t="s">
        <v>135</v>
      </c>
      <c r="AB227" s="218" t="str">
        <f t="shared" si="50"/>
        <v>N/A</v>
      </c>
      <c r="AC227" s="214" t="str">
        <f t="shared" si="51"/>
        <v>N/A</v>
      </c>
      <c r="AD227" s="214" t="s">
        <v>150</v>
      </c>
      <c r="AE227" s="214" t="s">
        <v>150</v>
      </c>
      <c r="AF227" s="214" t="s">
        <v>150</v>
      </c>
      <c r="AG227" s="214" t="s">
        <v>169</v>
      </c>
      <c r="AH227" s="214" t="s">
        <v>151</v>
      </c>
      <c r="AI227" s="214" t="s">
        <v>151</v>
      </c>
      <c r="AJ227" s="190" t="str">
        <f t="shared" si="38"/>
        <v>Media</v>
      </c>
    </row>
    <row r="228" spans="1:36" ht="90" x14ac:dyDescent="0.25">
      <c r="A228" s="214" t="s">
        <v>1185</v>
      </c>
      <c r="B228" s="214" t="s">
        <v>1120</v>
      </c>
      <c r="C228" s="214" t="s">
        <v>1186</v>
      </c>
      <c r="D228" s="214" t="s">
        <v>1187</v>
      </c>
      <c r="E228" s="214" t="s">
        <v>1188</v>
      </c>
      <c r="F228" s="214" t="s">
        <v>1189</v>
      </c>
      <c r="G228" s="214" t="s">
        <v>1190</v>
      </c>
      <c r="H228" s="214" t="s">
        <v>138</v>
      </c>
      <c r="I228" s="214" t="s">
        <v>161</v>
      </c>
      <c r="J228" s="214" t="s">
        <v>162</v>
      </c>
      <c r="K228" s="214" t="s">
        <v>174</v>
      </c>
      <c r="L228" s="214" t="s">
        <v>142</v>
      </c>
      <c r="M228" s="214" t="s">
        <v>175</v>
      </c>
      <c r="N228" s="214" t="s">
        <v>175</v>
      </c>
      <c r="O228" s="214" t="s">
        <v>175</v>
      </c>
      <c r="P228" s="214" t="s">
        <v>145</v>
      </c>
      <c r="Q228" s="214" t="s">
        <v>233</v>
      </c>
      <c r="R228" s="214" t="s">
        <v>1191</v>
      </c>
      <c r="S228" s="214" t="s">
        <v>148</v>
      </c>
      <c r="T228" s="214" t="s">
        <v>149</v>
      </c>
      <c r="U228" s="214" t="s">
        <v>135</v>
      </c>
      <c r="V228" s="214" t="s">
        <v>1191</v>
      </c>
      <c r="W228" s="218">
        <v>45378</v>
      </c>
      <c r="X228" s="214" t="s">
        <v>235</v>
      </c>
      <c r="Y228" s="214" t="s">
        <v>1192</v>
      </c>
      <c r="Z228" s="214" t="s">
        <v>1193</v>
      </c>
      <c r="AA228" s="214" t="s">
        <v>202</v>
      </c>
      <c r="AB228" s="218">
        <v>45860</v>
      </c>
      <c r="AC228" s="214" t="s">
        <v>460</v>
      </c>
      <c r="AD228" s="214" t="s">
        <v>150</v>
      </c>
      <c r="AE228" s="214" t="s">
        <v>150</v>
      </c>
      <c r="AF228" s="214" t="s">
        <v>150</v>
      </c>
      <c r="AG228" s="214" t="s">
        <v>258</v>
      </c>
      <c r="AH228" s="214" t="s">
        <v>258</v>
      </c>
      <c r="AI228" s="214" t="s">
        <v>258</v>
      </c>
      <c r="AJ228" s="190" t="str">
        <f t="shared" si="38"/>
        <v>Alta</v>
      </c>
    </row>
    <row r="229" spans="1:36" ht="90" x14ac:dyDescent="0.25">
      <c r="A229" s="214" t="s">
        <v>1194</v>
      </c>
      <c r="B229" s="214" t="s">
        <v>1120</v>
      </c>
      <c r="C229" s="214" t="s">
        <v>1186</v>
      </c>
      <c r="D229" s="214" t="s">
        <v>1187</v>
      </c>
      <c r="E229" s="214" t="s">
        <v>1195</v>
      </c>
      <c r="F229" s="214" t="s">
        <v>1196</v>
      </c>
      <c r="G229" s="214" t="s">
        <v>1197</v>
      </c>
      <c r="H229" s="214" t="s">
        <v>138</v>
      </c>
      <c r="I229" s="214" t="s">
        <v>161</v>
      </c>
      <c r="J229" s="214" t="s">
        <v>162</v>
      </c>
      <c r="K229" s="214" t="s">
        <v>174</v>
      </c>
      <c r="L229" s="214" t="s">
        <v>142</v>
      </c>
      <c r="M229" s="214" t="s">
        <v>175</v>
      </c>
      <c r="N229" s="214" t="s">
        <v>175</v>
      </c>
      <c r="O229" s="214" t="s">
        <v>175</v>
      </c>
      <c r="P229" s="214" t="s">
        <v>145</v>
      </c>
      <c r="Q229" s="214" t="s">
        <v>233</v>
      </c>
      <c r="R229" s="214" t="s">
        <v>1191</v>
      </c>
      <c r="S229" s="214" t="s">
        <v>148</v>
      </c>
      <c r="T229" s="214" t="s">
        <v>149</v>
      </c>
      <c r="U229" s="214" t="s">
        <v>135</v>
      </c>
      <c r="V229" s="214" t="s">
        <v>1191</v>
      </c>
      <c r="W229" s="218">
        <v>44578</v>
      </c>
      <c r="X229" s="214" t="s">
        <v>235</v>
      </c>
      <c r="Y229" s="214" t="s">
        <v>1192</v>
      </c>
      <c r="Z229" s="214" t="s">
        <v>1193</v>
      </c>
      <c r="AA229" s="214" t="s">
        <v>202</v>
      </c>
      <c r="AB229" s="218">
        <v>45860</v>
      </c>
      <c r="AC229" s="214" t="s">
        <v>460</v>
      </c>
      <c r="AD229" s="214" t="s">
        <v>150</v>
      </c>
      <c r="AE229" s="214" t="s">
        <v>150</v>
      </c>
      <c r="AF229" s="214" t="s">
        <v>150</v>
      </c>
      <c r="AG229" s="214" t="s">
        <v>258</v>
      </c>
      <c r="AH229" s="214" t="s">
        <v>258</v>
      </c>
      <c r="AI229" s="214" t="s">
        <v>258</v>
      </c>
      <c r="AJ229" s="190" t="str">
        <f t="shared" si="38"/>
        <v>Alta</v>
      </c>
    </row>
    <row r="230" spans="1:36" ht="90" x14ac:dyDescent="0.25">
      <c r="A230" s="214" t="s">
        <v>1198</v>
      </c>
      <c r="B230" s="214" t="s">
        <v>1120</v>
      </c>
      <c r="C230" s="214" t="s">
        <v>1186</v>
      </c>
      <c r="D230" s="214" t="s">
        <v>1187</v>
      </c>
      <c r="E230" s="214" t="s">
        <v>1199</v>
      </c>
      <c r="F230" s="214" t="s">
        <v>1200</v>
      </c>
      <c r="G230" s="214" t="s">
        <v>1201</v>
      </c>
      <c r="H230" s="214" t="s">
        <v>138</v>
      </c>
      <c r="I230" s="214" t="s">
        <v>161</v>
      </c>
      <c r="J230" s="214" t="s">
        <v>162</v>
      </c>
      <c r="K230" s="214" t="s">
        <v>174</v>
      </c>
      <c r="L230" s="214" t="s">
        <v>142</v>
      </c>
      <c r="M230" s="214" t="s">
        <v>175</v>
      </c>
      <c r="N230" s="214" t="s">
        <v>175</v>
      </c>
      <c r="O230" s="214" t="s">
        <v>175</v>
      </c>
      <c r="P230" s="214" t="s">
        <v>145</v>
      </c>
      <c r="Q230" s="214" t="s">
        <v>233</v>
      </c>
      <c r="R230" s="214" t="s">
        <v>1191</v>
      </c>
      <c r="S230" s="214" t="s">
        <v>148</v>
      </c>
      <c r="T230" s="214" t="s">
        <v>149</v>
      </c>
      <c r="U230" s="214" t="s">
        <v>135</v>
      </c>
      <c r="V230" s="214" t="s">
        <v>1191</v>
      </c>
      <c r="W230" s="218">
        <v>44230</v>
      </c>
      <c r="X230" s="214" t="s">
        <v>235</v>
      </c>
      <c r="Y230" s="214" t="s">
        <v>1192</v>
      </c>
      <c r="Z230" s="214" t="s">
        <v>1193</v>
      </c>
      <c r="AA230" s="214" t="s">
        <v>202</v>
      </c>
      <c r="AB230" s="218">
        <v>45860</v>
      </c>
      <c r="AC230" s="214" t="s">
        <v>574</v>
      </c>
      <c r="AD230" s="214" t="s">
        <v>150</v>
      </c>
      <c r="AE230" s="214" t="s">
        <v>150</v>
      </c>
      <c r="AF230" s="214" t="s">
        <v>150</v>
      </c>
      <c r="AG230" s="214" t="s">
        <v>258</v>
      </c>
      <c r="AH230" s="214" t="s">
        <v>258</v>
      </c>
      <c r="AI230" s="214" t="s">
        <v>258</v>
      </c>
      <c r="AJ230" s="190" t="str">
        <f t="shared" si="38"/>
        <v>Alta</v>
      </c>
    </row>
    <row r="231" spans="1:36" ht="90" x14ac:dyDescent="0.25">
      <c r="A231" s="214" t="s">
        <v>1202</v>
      </c>
      <c r="B231" s="214" t="s">
        <v>1120</v>
      </c>
      <c r="C231" s="214" t="s">
        <v>1186</v>
      </c>
      <c r="D231" s="214" t="s">
        <v>1187</v>
      </c>
      <c r="E231" s="214" t="s">
        <v>1203</v>
      </c>
      <c r="F231" s="214" t="s">
        <v>1204</v>
      </c>
      <c r="G231" s="214" t="s">
        <v>1205</v>
      </c>
      <c r="H231" s="214" t="s">
        <v>138</v>
      </c>
      <c r="I231" s="214" t="s">
        <v>161</v>
      </c>
      <c r="J231" s="214" t="s">
        <v>162</v>
      </c>
      <c r="K231" s="214" t="s">
        <v>174</v>
      </c>
      <c r="L231" s="214" t="s">
        <v>142</v>
      </c>
      <c r="M231" s="214" t="s">
        <v>175</v>
      </c>
      <c r="N231" s="214" t="s">
        <v>175</v>
      </c>
      <c r="O231" s="214" t="s">
        <v>175</v>
      </c>
      <c r="P231" s="214" t="s">
        <v>145</v>
      </c>
      <c r="Q231" s="214" t="s">
        <v>233</v>
      </c>
      <c r="R231" s="214" t="s">
        <v>1191</v>
      </c>
      <c r="S231" s="214" t="s">
        <v>148</v>
      </c>
      <c r="T231" s="214" t="s">
        <v>149</v>
      </c>
      <c r="U231" s="214" t="s">
        <v>135</v>
      </c>
      <c r="V231" s="214" t="s">
        <v>1191</v>
      </c>
      <c r="W231" s="218">
        <v>43987</v>
      </c>
      <c r="X231" s="214" t="s">
        <v>235</v>
      </c>
      <c r="Y231" s="214" t="s">
        <v>1192</v>
      </c>
      <c r="Z231" s="214" t="s">
        <v>1193</v>
      </c>
      <c r="AA231" s="214" t="s">
        <v>202</v>
      </c>
      <c r="AB231" s="218">
        <v>45860</v>
      </c>
      <c r="AC231" s="214" t="s">
        <v>574</v>
      </c>
      <c r="AD231" s="214" t="s">
        <v>150</v>
      </c>
      <c r="AE231" s="214" t="s">
        <v>150</v>
      </c>
      <c r="AF231" s="214" t="s">
        <v>150</v>
      </c>
      <c r="AG231" s="214" t="s">
        <v>258</v>
      </c>
      <c r="AH231" s="214" t="s">
        <v>258</v>
      </c>
      <c r="AI231" s="214" t="s">
        <v>258</v>
      </c>
      <c r="AJ231" s="190" t="str">
        <f t="shared" si="38"/>
        <v>Alta</v>
      </c>
    </row>
    <row r="232" spans="1:36" ht="195" x14ac:dyDescent="0.25">
      <c r="A232" s="214" t="s">
        <v>1206</v>
      </c>
      <c r="B232" s="214" t="s">
        <v>1120</v>
      </c>
      <c r="C232" s="214" t="s">
        <v>1186</v>
      </c>
      <c r="D232" s="214" t="s">
        <v>1187</v>
      </c>
      <c r="E232" s="214" t="s">
        <v>1207</v>
      </c>
      <c r="F232" s="214" t="s">
        <v>1208</v>
      </c>
      <c r="G232" s="214" t="s">
        <v>1209</v>
      </c>
      <c r="H232" s="214" t="s">
        <v>138</v>
      </c>
      <c r="I232" s="214" t="s">
        <v>161</v>
      </c>
      <c r="J232" s="214" t="s">
        <v>229</v>
      </c>
      <c r="K232" s="214" t="s">
        <v>195</v>
      </c>
      <c r="L232" s="214" t="s">
        <v>142</v>
      </c>
      <c r="M232" s="214" t="s">
        <v>1210</v>
      </c>
      <c r="N232" s="214" t="s">
        <v>1211</v>
      </c>
      <c r="O232" s="214" t="s">
        <v>1212</v>
      </c>
      <c r="P232" s="214" t="s">
        <v>145</v>
      </c>
      <c r="Q232" s="214" t="s">
        <v>233</v>
      </c>
      <c r="R232" s="214" t="s">
        <v>1191</v>
      </c>
      <c r="S232" s="214" t="s">
        <v>148</v>
      </c>
      <c r="T232" s="214" t="s">
        <v>246</v>
      </c>
      <c r="U232" s="214" t="s">
        <v>135</v>
      </c>
      <c r="V232" s="214" t="s">
        <v>1191</v>
      </c>
      <c r="W232" s="218">
        <v>42711</v>
      </c>
      <c r="X232" s="214" t="s">
        <v>235</v>
      </c>
      <c r="Y232" s="214" t="s">
        <v>1192</v>
      </c>
      <c r="Z232" s="214" t="s">
        <v>1193</v>
      </c>
      <c r="AA232" s="214" t="s">
        <v>202</v>
      </c>
      <c r="AB232" s="218">
        <v>45860</v>
      </c>
      <c r="AC232" s="214" t="s">
        <v>574</v>
      </c>
      <c r="AD232" s="214" t="s">
        <v>150</v>
      </c>
      <c r="AE232" s="214" t="s">
        <v>150</v>
      </c>
      <c r="AF232" s="214" t="s">
        <v>150</v>
      </c>
      <c r="AG232" s="214" t="s">
        <v>258</v>
      </c>
      <c r="AH232" s="214" t="s">
        <v>258</v>
      </c>
      <c r="AI232" s="214" t="s">
        <v>258</v>
      </c>
      <c r="AJ232" s="190" t="str">
        <f t="shared" si="38"/>
        <v>Alta</v>
      </c>
    </row>
    <row r="233" spans="1:36" ht="240" x14ac:dyDescent="0.25">
      <c r="A233" s="214" t="s">
        <v>1213</v>
      </c>
      <c r="B233" s="214" t="s">
        <v>224</v>
      </c>
      <c r="C233" s="214" t="s">
        <v>1214</v>
      </c>
      <c r="D233" s="214" t="s">
        <v>1215</v>
      </c>
      <c r="E233" s="214" t="s">
        <v>135</v>
      </c>
      <c r="F233" s="214" t="s">
        <v>1216</v>
      </c>
      <c r="G233" s="214" t="s">
        <v>1217</v>
      </c>
      <c r="H233" s="214" t="s">
        <v>138</v>
      </c>
      <c r="I233" s="214" t="s">
        <v>161</v>
      </c>
      <c r="J233" s="214" t="s">
        <v>229</v>
      </c>
      <c r="K233" s="214" t="s">
        <v>191</v>
      </c>
      <c r="L233" s="214" t="s">
        <v>142</v>
      </c>
      <c r="M233" s="214" t="s">
        <v>1216</v>
      </c>
      <c r="N233" s="214" t="s">
        <v>1218</v>
      </c>
      <c r="O233" s="214" t="s">
        <v>1219</v>
      </c>
      <c r="P233" s="214" t="s">
        <v>145</v>
      </c>
      <c r="Q233" s="214" t="s">
        <v>146</v>
      </c>
      <c r="R233" s="214" t="s">
        <v>1220</v>
      </c>
      <c r="S233" s="214" t="s">
        <v>148</v>
      </c>
      <c r="T233" s="214" t="s">
        <v>246</v>
      </c>
      <c r="U233" s="214" t="s">
        <v>1221</v>
      </c>
      <c r="V233" s="214" t="s">
        <v>1220</v>
      </c>
      <c r="W233" s="218" t="s">
        <v>135</v>
      </c>
      <c r="X233" s="214" t="s">
        <v>135</v>
      </c>
      <c r="Y233" s="214" t="str">
        <f t="shared" ref="Y233:Y244" si="52">IF(Q233="IPública","N/A","")</f>
        <v>N/A</v>
      </c>
      <c r="Z233" s="214" t="str">
        <f t="shared" ref="Z233:Z244" si="53">IF(Q233="IPública","N/A","")</f>
        <v>N/A</v>
      </c>
      <c r="AA233" s="214" t="s">
        <v>135</v>
      </c>
      <c r="AB233" s="218" t="str">
        <f t="shared" ref="AB233:AB235" si="54">IF(Q233="IPública","N/A","")</f>
        <v>N/A</v>
      </c>
      <c r="AC233" s="214" t="str">
        <f>IF(Q233="IPública","N/A","")</f>
        <v>N/A</v>
      </c>
      <c r="AD233" s="214" t="s">
        <v>150</v>
      </c>
      <c r="AE233" s="214" t="s">
        <v>150</v>
      </c>
      <c r="AF233" s="214" t="s">
        <v>150</v>
      </c>
      <c r="AG233" s="214" t="s">
        <v>258</v>
      </c>
      <c r="AH233" s="214" t="s">
        <v>258</v>
      </c>
      <c r="AI233" s="214" t="s">
        <v>258</v>
      </c>
      <c r="AJ233" s="190" t="str">
        <f t="shared" si="38"/>
        <v>Alta</v>
      </c>
    </row>
    <row r="234" spans="1:36" ht="60" x14ac:dyDescent="0.25">
      <c r="A234" s="214" t="s">
        <v>1222</v>
      </c>
      <c r="B234" s="214" t="s">
        <v>224</v>
      </c>
      <c r="C234" s="214" t="s">
        <v>1214</v>
      </c>
      <c r="D234" s="214" t="s">
        <v>704</v>
      </c>
      <c r="E234" s="214" t="s">
        <v>135</v>
      </c>
      <c r="F234" s="214" t="s">
        <v>1223</v>
      </c>
      <c r="G234" s="214" t="s">
        <v>1224</v>
      </c>
      <c r="H234" s="214" t="s">
        <v>138</v>
      </c>
      <c r="I234" s="214" t="s">
        <v>161</v>
      </c>
      <c r="J234" s="214" t="s">
        <v>229</v>
      </c>
      <c r="K234" s="214" t="s">
        <v>191</v>
      </c>
      <c r="L234" s="214" t="s">
        <v>142</v>
      </c>
      <c r="M234" s="214" t="s">
        <v>1091</v>
      </c>
      <c r="N234" s="214" t="s">
        <v>1223</v>
      </c>
      <c r="O234" s="214" t="s">
        <v>1225</v>
      </c>
      <c r="P234" s="214" t="s">
        <v>145</v>
      </c>
      <c r="Q234" s="214" t="s">
        <v>146</v>
      </c>
      <c r="R234" s="214" t="s">
        <v>1220</v>
      </c>
      <c r="S234" s="214" t="s">
        <v>148</v>
      </c>
      <c r="T234" s="214" t="s">
        <v>246</v>
      </c>
      <c r="U234" s="214" t="s">
        <v>1221</v>
      </c>
      <c r="V234" s="214" t="s">
        <v>1220</v>
      </c>
      <c r="W234" s="218" t="s">
        <v>135</v>
      </c>
      <c r="X234" s="214" t="s">
        <v>135</v>
      </c>
      <c r="Y234" s="214" t="str">
        <f t="shared" si="52"/>
        <v>N/A</v>
      </c>
      <c r="Z234" s="214" t="str">
        <f t="shared" si="53"/>
        <v>N/A</v>
      </c>
      <c r="AA234" s="214" t="s">
        <v>135</v>
      </c>
      <c r="AB234" s="218" t="str">
        <f t="shared" si="54"/>
        <v>N/A</v>
      </c>
      <c r="AC234" s="214" t="str">
        <f t="shared" ref="AC234:AC235" si="55">IF(Q234="IPública","N/A","")</f>
        <v>N/A</v>
      </c>
      <c r="AD234" s="214" t="s">
        <v>150</v>
      </c>
      <c r="AE234" s="214" t="s">
        <v>150</v>
      </c>
      <c r="AF234" s="214" t="s">
        <v>150</v>
      </c>
      <c r="AG234" s="214" t="s">
        <v>258</v>
      </c>
      <c r="AH234" s="214" t="s">
        <v>258</v>
      </c>
      <c r="AI234" s="214" t="s">
        <v>258</v>
      </c>
      <c r="AJ234" s="190" t="str">
        <f t="shared" si="38"/>
        <v>Alta</v>
      </c>
    </row>
    <row r="235" spans="1:36" ht="60" x14ac:dyDescent="0.25">
      <c r="A235" s="214" t="s">
        <v>1226</v>
      </c>
      <c r="B235" s="214" t="s">
        <v>224</v>
      </c>
      <c r="C235" s="214" t="s">
        <v>1214</v>
      </c>
      <c r="D235" s="214" t="s">
        <v>704</v>
      </c>
      <c r="E235" s="214" t="s">
        <v>135</v>
      </c>
      <c r="F235" s="214" t="s">
        <v>1227</v>
      </c>
      <c r="G235" s="214" t="s">
        <v>1228</v>
      </c>
      <c r="H235" s="214" t="s">
        <v>138</v>
      </c>
      <c r="I235" s="214" t="s">
        <v>161</v>
      </c>
      <c r="J235" s="214" t="s">
        <v>242</v>
      </c>
      <c r="K235" s="214" t="s">
        <v>191</v>
      </c>
      <c r="L235" s="214" t="s">
        <v>142</v>
      </c>
      <c r="M235" s="214" t="s">
        <v>251</v>
      </c>
      <c r="N235" s="214" t="s">
        <v>1227</v>
      </c>
      <c r="O235" s="214" t="s">
        <v>1229</v>
      </c>
      <c r="P235" s="214" t="s">
        <v>150</v>
      </c>
      <c r="Q235" s="214" t="s">
        <v>146</v>
      </c>
      <c r="R235" s="214" t="s">
        <v>1220</v>
      </c>
      <c r="S235" s="214" t="s">
        <v>148</v>
      </c>
      <c r="T235" s="214" t="s">
        <v>246</v>
      </c>
      <c r="U235" s="214" t="s">
        <v>1221</v>
      </c>
      <c r="V235" s="214" t="s">
        <v>1220</v>
      </c>
      <c r="W235" s="218" t="s">
        <v>135</v>
      </c>
      <c r="X235" s="214" t="s">
        <v>135</v>
      </c>
      <c r="Y235" s="214" t="str">
        <f t="shared" si="52"/>
        <v>N/A</v>
      </c>
      <c r="Z235" s="214" t="str">
        <f t="shared" si="53"/>
        <v>N/A</v>
      </c>
      <c r="AA235" s="214" t="s">
        <v>135</v>
      </c>
      <c r="AB235" s="218" t="str">
        <f t="shared" si="54"/>
        <v>N/A</v>
      </c>
      <c r="AC235" s="214" t="str">
        <f t="shared" si="55"/>
        <v>N/A</v>
      </c>
      <c r="AD235" s="214" t="s">
        <v>150</v>
      </c>
      <c r="AE235" s="214" t="s">
        <v>150</v>
      </c>
      <c r="AF235" s="214" t="s">
        <v>150</v>
      </c>
      <c r="AG235" s="214" t="s">
        <v>169</v>
      </c>
      <c r="AH235" s="214" t="s">
        <v>169</v>
      </c>
      <c r="AI235" s="214" t="s">
        <v>169</v>
      </c>
      <c r="AJ235" s="190" t="str">
        <f t="shared" si="38"/>
        <v>Baja</v>
      </c>
    </row>
    <row r="236" spans="1:36" ht="120" x14ac:dyDescent="0.25">
      <c r="A236" s="214" t="s">
        <v>1230</v>
      </c>
      <c r="B236" s="214" t="s">
        <v>224</v>
      </c>
      <c r="C236" s="214" t="s">
        <v>225</v>
      </c>
      <c r="D236" s="214" t="s">
        <v>1231</v>
      </c>
      <c r="E236" s="214" t="s">
        <v>135</v>
      </c>
      <c r="F236" s="214" t="s">
        <v>1232</v>
      </c>
      <c r="G236" s="214" t="s">
        <v>1233</v>
      </c>
      <c r="H236" s="214" t="s">
        <v>138</v>
      </c>
      <c r="I236" s="214" t="s">
        <v>161</v>
      </c>
      <c r="J236" s="214" t="s">
        <v>229</v>
      </c>
      <c r="K236" s="214" t="s">
        <v>191</v>
      </c>
      <c r="L236" s="214" t="s">
        <v>142</v>
      </c>
      <c r="M236" s="214" t="s">
        <v>1234</v>
      </c>
      <c r="N236" s="214" t="s">
        <v>1232</v>
      </c>
      <c r="O236" s="214" t="s">
        <v>1235</v>
      </c>
      <c r="P236" s="214" t="s">
        <v>145</v>
      </c>
      <c r="Q236" s="214" t="s">
        <v>180</v>
      </c>
      <c r="R236" s="214" t="s">
        <v>1220</v>
      </c>
      <c r="S236" s="214" t="s">
        <v>148</v>
      </c>
      <c r="T236" s="214" t="s">
        <v>167</v>
      </c>
      <c r="U236" s="214" t="s">
        <v>135</v>
      </c>
      <c r="V236" s="214" t="s">
        <v>1220</v>
      </c>
      <c r="W236" s="218">
        <v>42644</v>
      </c>
      <c r="X236" s="214" t="s">
        <v>181</v>
      </c>
      <c r="Y236" s="214" t="s">
        <v>1236</v>
      </c>
      <c r="Z236" s="214" t="s">
        <v>183</v>
      </c>
      <c r="AA236" s="214" t="s">
        <v>184</v>
      </c>
      <c r="AB236" s="218">
        <v>45987</v>
      </c>
      <c r="AC236" s="214" t="s">
        <v>1237</v>
      </c>
      <c r="AD236" s="214" t="s">
        <v>150</v>
      </c>
      <c r="AE236" s="214" t="s">
        <v>150</v>
      </c>
      <c r="AF236" s="214" t="s">
        <v>150</v>
      </c>
      <c r="AG236" s="214" t="s">
        <v>258</v>
      </c>
      <c r="AH236" s="214" t="s">
        <v>258</v>
      </c>
      <c r="AI236" s="214" t="s">
        <v>151</v>
      </c>
      <c r="AJ236" s="190" t="str">
        <f t="shared" si="38"/>
        <v>Alta</v>
      </c>
    </row>
    <row r="237" spans="1:36" ht="120" x14ac:dyDescent="0.25">
      <c r="A237" s="214" t="s">
        <v>1238</v>
      </c>
      <c r="B237" s="214" t="s">
        <v>224</v>
      </c>
      <c r="C237" s="214" t="s">
        <v>225</v>
      </c>
      <c r="D237" s="214" t="s">
        <v>704</v>
      </c>
      <c r="E237" s="214" t="s">
        <v>135</v>
      </c>
      <c r="F237" s="214" t="s">
        <v>1239</v>
      </c>
      <c r="G237" s="214" t="s">
        <v>1240</v>
      </c>
      <c r="H237" s="214" t="s">
        <v>138</v>
      </c>
      <c r="I237" s="214" t="s">
        <v>161</v>
      </c>
      <c r="J237" s="214" t="s">
        <v>242</v>
      </c>
      <c r="K237" s="214" t="s">
        <v>191</v>
      </c>
      <c r="L237" s="214" t="s">
        <v>142</v>
      </c>
      <c r="M237" s="214" t="s">
        <v>1239</v>
      </c>
      <c r="N237" s="214" t="s">
        <v>1239</v>
      </c>
      <c r="O237" s="214" t="s">
        <v>1241</v>
      </c>
      <c r="P237" s="214" t="s">
        <v>145</v>
      </c>
      <c r="Q237" s="214" t="s">
        <v>180</v>
      </c>
      <c r="R237" s="214" t="s">
        <v>1220</v>
      </c>
      <c r="S237" s="214" t="s">
        <v>148</v>
      </c>
      <c r="T237" s="214" t="s">
        <v>167</v>
      </c>
      <c r="U237" s="214" t="s">
        <v>135</v>
      </c>
      <c r="V237" s="214" t="s">
        <v>1220</v>
      </c>
      <c r="W237" s="218">
        <v>42644</v>
      </c>
      <c r="X237" s="214" t="s">
        <v>181</v>
      </c>
      <c r="Y237" s="214" t="s">
        <v>1236</v>
      </c>
      <c r="Z237" s="214" t="s">
        <v>183</v>
      </c>
      <c r="AA237" s="214" t="s">
        <v>184</v>
      </c>
      <c r="AB237" s="218">
        <v>45987</v>
      </c>
      <c r="AC237" s="214" t="s">
        <v>1237</v>
      </c>
      <c r="AD237" s="214" t="s">
        <v>150</v>
      </c>
      <c r="AE237" s="214" t="s">
        <v>150</v>
      </c>
      <c r="AF237" s="214" t="s">
        <v>150</v>
      </c>
      <c r="AG237" s="214" t="s">
        <v>258</v>
      </c>
      <c r="AH237" s="214" t="s">
        <v>258</v>
      </c>
      <c r="AI237" s="214" t="s">
        <v>151</v>
      </c>
      <c r="AJ237" s="190" t="str">
        <f t="shared" si="38"/>
        <v>Alta</v>
      </c>
    </row>
    <row r="238" spans="1:36" ht="120" x14ac:dyDescent="0.25">
      <c r="A238" s="214" t="s">
        <v>1242</v>
      </c>
      <c r="B238" s="214" t="s">
        <v>224</v>
      </c>
      <c r="C238" s="214" t="s">
        <v>225</v>
      </c>
      <c r="D238" s="214" t="s">
        <v>1243</v>
      </c>
      <c r="E238" s="214" t="s">
        <v>135</v>
      </c>
      <c r="F238" s="214" t="s">
        <v>1244</v>
      </c>
      <c r="G238" s="214" t="s">
        <v>1245</v>
      </c>
      <c r="H238" s="214" t="s">
        <v>138</v>
      </c>
      <c r="I238" s="214" t="s">
        <v>161</v>
      </c>
      <c r="J238" s="214" t="s">
        <v>242</v>
      </c>
      <c r="K238" s="214" t="s">
        <v>191</v>
      </c>
      <c r="L238" s="214" t="s">
        <v>142</v>
      </c>
      <c r="M238" s="214" t="s">
        <v>1244</v>
      </c>
      <c r="N238" s="214" t="s">
        <v>1246</v>
      </c>
      <c r="O238" s="214" t="s">
        <v>1247</v>
      </c>
      <c r="P238" s="214" t="s">
        <v>145</v>
      </c>
      <c r="Q238" s="214" t="s">
        <v>180</v>
      </c>
      <c r="R238" s="214" t="s">
        <v>1220</v>
      </c>
      <c r="S238" s="214" t="s">
        <v>148</v>
      </c>
      <c r="T238" s="214" t="s">
        <v>167</v>
      </c>
      <c r="U238" s="214" t="s">
        <v>135</v>
      </c>
      <c r="V238" s="214" t="s">
        <v>1220</v>
      </c>
      <c r="W238" s="218">
        <v>42644</v>
      </c>
      <c r="X238" s="214" t="s">
        <v>181</v>
      </c>
      <c r="Y238" s="214" t="s">
        <v>1236</v>
      </c>
      <c r="Z238" s="214" t="s">
        <v>183</v>
      </c>
      <c r="AA238" s="214" t="s">
        <v>184</v>
      </c>
      <c r="AB238" s="218">
        <v>45987</v>
      </c>
      <c r="AC238" s="214" t="s">
        <v>1237</v>
      </c>
      <c r="AD238" s="214" t="s">
        <v>150</v>
      </c>
      <c r="AE238" s="214" t="s">
        <v>150</v>
      </c>
      <c r="AF238" s="214" t="s">
        <v>150</v>
      </c>
      <c r="AG238" s="214" t="s">
        <v>258</v>
      </c>
      <c r="AH238" s="214" t="s">
        <v>258</v>
      </c>
      <c r="AI238" s="214" t="s">
        <v>151</v>
      </c>
      <c r="AJ238" s="190" t="str">
        <f t="shared" si="38"/>
        <v>Alta</v>
      </c>
    </row>
    <row r="239" spans="1:36" ht="180" x14ac:dyDescent="0.25">
      <c r="A239" s="214" t="s">
        <v>1248</v>
      </c>
      <c r="B239" s="214" t="s">
        <v>224</v>
      </c>
      <c r="C239" s="214" t="s">
        <v>225</v>
      </c>
      <c r="D239" s="214" t="s">
        <v>704</v>
      </c>
      <c r="E239" s="214" t="s">
        <v>135</v>
      </c>
      <c r="F239" s="214" t="s">
        <v>1249</v>
      </c>
      <c r="G239" s="214" t="s">
        <v>1250</v>
      </c>
      <c r="H239" s="214" t="s">
        <v>138</v>
      </c>
      <c r="I239" s="214" t="s">
        <v>161</v>
      </c>
      <c r="J239" s="214" t="s">
        <v>242</v>
      </c>
      <c r="K239" s="214" t="s">
        <v>191</v>
      </c>
      <c r="L239" s="214" t="s">
        <v>142</v>
      </c>
      <c r="M239" s="214" t="s">
        <v>251</v>
      </c>
      <c r="N239" s="214" t="s">
        <v>1249</v>
      </c>
      <c r="O239" s="214" t="s">
        <v>1251</v>
      </c>
      <c r="P239" s="214" t="s">
        <v>145</v>
      </c>
      <c r="Q239" s="214" t="s">
        <v>146</v>
      </c>
      <c r="R239" s="214" t="s">
        <v>1220</v>
      </c>
      <c r="S239" s="214" t="s">
        <v>148</v>
      </c>
      <c r="T239" s="214" t="s">
        <v>167</v>
      </c>
      <c r="U239" s="214" t="s">
        <v>135</v>
      </c>
      <c r="V239" s="214" t="s">
        <v>1220</v>
      </c>
      <c r="W239" s="218">
        <v>42695</v>
      </c>
      <c r="X239" s="214" t="s">
        <v>135</v>
      </c>
      <c r="Y239" s="214" t="s">
        <v>135</v>
      </c>
      <c r="Z239" s="214" t="s">
        <v>135</v>
      </c>
      <c r="AA239" s="214" t="s">
        <v>135</v>
      </c>
      <c r="AB239" s="218" t="s">
        <v>135</v>
      </c>
      <c r="AC239" s="214" t="s">
        <v>135</v>
      </c>
      <c r="AD239" s="214" t="s">
        <v>150</v>
      </c>
      <c r="AE239" s="214" t="s">
        <v>150</v>
      </c>
      <c r="AF239" s="214" t="s">
        <v>150</v>
      </c>
      <c r="AG239" s="214" t="s">
        <v>258</v>
      </c>
      <c r="AH239" s="214" t="s">
        <v>151</v>
      </c>
      <c r="AI239" s="214" t="s">
        <v>151</v>
      </c>
      <c r="AJ239" s="190" t="str">
        <f t="shared" si="38"/>
        <v>Media</v>
      </c>
    </row>
    <row r="240" spans="1:36" ht="90" x14ac:dyDescent="0.25">
      <c r="A240" s="214" t="s">
        <v>1252</v>
      </c>
      <c r="B240" s="214" t="s">
        <v>224</v>
      </c>
      <c r="C240" s="214" t="s">
        <v>225</v>
      </c>
      <c r="D240" s="214" t="s">
        <v>135</v>
      </c>
      <c r="E240" s="214" t="s">
        <v>135</v>
      </c>
      <c r="F240" s="214" t="s">
        <v>136</v>
      </c>
      <c r="G240" s="214" t="s">
        <v>1253</v>
      </c>
      <c r="H240" s="214" t="s">
        <v>138</v>
      </c>
      <c r="I240" s="214" t="s">
        <v>161</v>
      </c>
      <c r="J240" s="214" t="s">
        <v>242</v>
      </c>
      <c r="K240" s="214" t="s">
        <v>191</v>
      </c>
      <c r="L240" s="214" t="s">
        <v>142</v>
      </c>
      <c r="M240" s="214" t="s">
        <v>136</v>
      </c>
      <c r="N240" s="214" t="s">
        <v>1254</v>
      </c>
      <c r="O240" s="214" t="s">
        <v>1255</v>
      </c>
      <c r="P240" s="214" t="s">
        <v>145</v>
      </c>
      <c r="Q240" s="214" t="s">
        <v>180</v>
      </c>
      <c r="R240" s="214" t="s">
        <v>1220</v>
      </c>
      <c r="S240" s="214" t="s">
        <v>148</v>
      </c>
      <c r="T240" s="214" t="s">
        <v>149</v>
      </c>
      <c r="U240" s="214" t="s">
        <v>135</v>
      </c>
      <c r="V240" s="214" t="s">
        <v>1220</v>
      </c>
      <c r="W240" s="218">
        <v>42644</v>
      </c>
      <c r="X240" s="214" t="s">
        <v>181</v>
      </c>
      <c r="Y240" s="214" t="s">
        <v>1256</v>
      </c>
      <c r="Z240" s="214" t="s">
        <v>256</v>
      </c>
      <c r="AA240" s="214" t="s">
        <v>184</v>
      </c>
      <c r="AB240" s="218">
        <v>45987</v>
      </c>
      <c r="AC240" s="214" t="s">
        <v>1237</v>
      </c>
      <c r="AD240" s="214" t="s">
        <v>150</v>
      </c>
      <c r="AE240" s="214" t="s">
        <v>150</v>
      </c>
      <c r="AF240" s="214" t="s">
        <v>150</v>
      </c>
      <c r="AG240" s="214" t="s">
        <v>258</v>
      </c>
      <c r="AH240" s="214" t="s">
        <v>258</v>
      </c>
      <c r="AI240" s="214" t="s">
        <v>258</v>
      </c>
      <c r="AJ240" s="190" t="str">
        <f t="shared" si="38"/>
        <v>Alta</v>
      </c>
    </row>
    <row r="241" spans="1:36" ht="90" x14ac:dyDescent="0.25">
      <c r="A241" s="214" t="s">
        <v>1257</v>
      </c>
      <c r="B241" s="214" t="s">
        <v>224</v>
      </c>
      <c r="C241" s="214" t="s">
        <v>225</v>
      </c>
      <c r="D241" s="214" t="s">
        <v>135</v>
      </c>
      <c r="E241" s="214" t="s">
        <v>135</v>
      </c>
      <c r="F241" s="214" t="s">
        <v>1258</v>
      </c>
      <c r="G241" s="214" t="s">
        <v>1259</v>
      </c>
      <c r="H241" s="214" t="s">
        <v>138</v>
      </c>
      <c r="I241" s="214" t="s">
        <v>161</v>
      </c>
      <c r="J241" s="214" t="s">
        <v>242</v>
      </c>
      <c r="K241" s="214" t="s">
        <v>191</v>
      </c>
      <c r="L241" s="214" t="s">
        <v>142</v>
      </c>
      <c r="M241" s="214" t="s">
        <v>175</v>
      </c>
      <c r="N241" s="214" t="s">
        <v>175</v>
      </c>
      <c r="O241" s="214" t="s">
        <v>1260</v>
      </c>
      <c r="P241" s="214" t="s">
        <v>145</v>
      </c>
      <c r="Q241" s="214" t="s">
        <v>180</v>
      </c>
      <c r="R241" s="214" t="s">
        <v>1220</v>
      </c>
      <c r="S241" s="214" t="s">
        <v>148</v>
      </c>
      <c r="T241" s="214" t="s">
        <v>149</v>
      </c>
      <c r="U241" s="214" t="s">
        <v>135</v>
      </c>
      <c r="V241" s="214" t="s">
        <v>1220</v>
      </c>
      <c r="W241" s="218">
        <v>44562</v>
      </c>
      <c r="X241" s="214" t="s">
        <v>181</v>
      </c>
      <c r="Y241" s="214" t="s">
        <v>1261</v>
      </c>
      <c r="Z241" s="214" t="s">
        <v>256</v>
      </c>
      <c r="AA241" s="214" t="s">
        <v>184</v>
      </c>
      <c r="AB241" s="218">
        <v>45987</v>
      </c>
      <c r="AC241" s="214" t="s">
        <v>1237</v>
      </c>
      <c r="AD241" s="214" t="s">
        <v>150</v>
      </c>
      <c r="AE241" s="214" t="s">
        <v>150</v>
      </c>
      <c r="AF241" s="214" t="s">
        <v>150</v>
      </c>
      <c r="AG241" s="214" t="s">
        <v>258</v>
      </c>
      <c r="AH241" s="214" t="s">
        <v>258</v>
      </c>
      <c r="AI241" s="214" t="s">
        <v>258</v>
      </c>
      <c r="AJ241" s="190" t="str">
        <f t="shared" si="38"/>
        <v>Alta</v>
      </c>
    </row>
    <row r="242" spans="1:36" ht="60" x14ac:dyDescent="0.25">
      <c r="A242" s="214" t="s">
        <v>1262</v>
      </c>
      <c r="B242" s="214" t="s">
        <v>224</v>
      </c>
      <c r="C242" s="214" t="s">
        <v>1263</v>
      </c>
      <c r="D242" s="214" t="s">
        <v>1264</v>
      </c>
      <c r="E242" s="214" t="s">
        <v>135</v>
      </c>
      <c r="F242" s="214" t="s">
        <v>1265</v>
      </c>
      <c r="G242" s="214" t="s">
        <v>1266</v>
      </c>
      <c r="H242" s="214" t="s">
        <v>138</v>
      </c>
      <c r="I242" s="214" t="s">
        <v>161</v>
      </c>
      <c r="J242" s="214" t="s">
        <v>162</v>
      </c>
      <c r="K242" s="214" t="s">
        <v>141</v>
      </c>
      <c r="L242" s="214" t="s">
        <v>142</v>
      </c>
      <c r="M242" s="214" t="s">
        <v>1267</v>
      </c>
      <c r="N242" s="214" t="s">
        <v>1268</v>
      </c>
      <c r="O242" s="214" t="s">
        <v>1269</v>
      </c>
      <c r="P242" s="214" t="s">
        <v>145</v>
      </c>
      <c r="Q242" s="214" t="s">
        <v>146</v>
      </c>
      <c r="R242" s="214" t="s">
        <v>1270</v>
      </c>
      <c r="S242" s="214" t="s">
        <v>148</v>
      </c>
      <c r="T242" s="214" t="s">
        <v>167</v>
      </c>
      <c r="U242" s="214" t="s">
        <v>1271</v>
      </c>
      <c r="V242" s="214" t="s">
        <v>1270</v>
      </c>
      <c r="W242" s="218" t="str">
        <f>IF(Q242="IPública","N/A","")</f>
        <v>N/A</v>
      </c>
      <c r="X242" s="214" t="s">
        <v>135</v>
      </c>
      <c r="Y242" s="214" t="str">
        <f t="shared" si="52"/>
        <v>N/A</v>
      </c>
      <c r="Z242" s="214" t="str">
        <f t="shared" si="53"/>
        <v>N/A</v>
      </c>
      <c r="AA242" s="214" t="s">
        <v>135</v>
      </c>
      <c r="AB242" s="218" t="s">
        <v>135</v>
      </c>
      <c r="AC242" s="214" t="str">
        <f>IF(Q242="IPública","N/A","")</f>
        <v>N/A</v>
      </c>
      <c r="AD242" s="214" t="s">
        <v>150</v>
      </c>
      <c r="AE242" s="214" t="s">
        <v>150</v>
      </c>
      <c r="AF242" s="214" t="s">
        <v>150</v>
      </c>
      <c r="AG242" s="214" t="s">
        <v>151</v>
      </c>
      <c r="AH242" s="214" t="s">
        <v>258</v>
      </c>
      <c r="AI242" s="214" t="s">
        <v>151</v>
      </c>
      <c r="AJ242" s="190" t="str">
        <f t="shared" si="38"/>
        <v>Media</v>
      </c>
    </row>
    <row r="243" spans="1:36" ht="60" x14ac:dyDescent="0.25">
      <c r="A243" s="214" t="s">
        <v>1272</v>
      </c>
      <c r="B243" s="214" t="s">
        <v>224</v>
      </c>
      <c r="C243" s="214" t="s">
        <v>1263</v>
      </c>
      <c r="D243" s="214" t="s">
        <v>1264</v>
      </c>
      <c r="E243" s="214" t="s">
        <v>1273</v>
      </c>
      <c r="F243" s="214" t="s">
        <v>1274</v>
      </c>
      <c r="G243" s="214" t="s">
        <v>1275</v>
      </c>
      <c r="H243" s="214" t="s">
        <v>138</v>
      </c>
      <c r="I243" s="214" t="s">
        <v>161</v>
      </c>
      <c r="J243" s="214" t="s">
        <v>162</v>
      </c>
      <c r="K243" s="214" t="s">
        <v>141</v>
      </c>
      <c r="L243" s="214" t="s">
        <v>142</v>
      </c>
      <c r="M243" s="214" t="s">
        <v>1267</v>
      </c>
      <c r="N243" s="214" t="s">
        <v>1268</v>
      </c>
      <c r="O243" s="214" t="s">
        <v>1269</v>
      </c>
      <c r="P243" s="214" t="s">
        <v>145</v>
      </c>
      <c r="Q243" s="214" t="s">
        <v>146</v>
      </c>
      <c r="R243" s="214" t="s">
        <v>1270</v>
      </c>
      <c r="S243" s="214" t="s">
        <v>148</v>
      </c>
      <c r="T243" s="214" t="s">
        <v>167</v>
      </c>
      <c r="U243" s="214" t="s">
        <v>1271</v>
      </c>
      <c r="V243" s="214" t="s">
        <v>1270</v>
      </c>
      <c r="W243" s="218" t="str">
        <f t="shared" ref="W243:W249" si="56">IF(Q243="IPública","N/A","")</f>
        <v>N/A</v>
      </c>
      <c r="X243" s="214" t="s">
        <v>135</v>
      </c>
      <c r="Y243" s="214" t="str">
        <f t="shared" si="52"/>
        <v>N/A</v>
      </c>
      <c r="Z243" s="214" t="str">
        <f t="shared" si="53"/>
        <v>N/A</v>
      </c>
      <c r="AA243" s="214" t="s">
        <v>135</v>
      </c>
      <c r="AB243" s="218" t="str">
        <f t="shared" ref="AB243:AB247" si="57">IF(Q243="IPública","N/A","")</f>
        <v>N/A</v>
      </c>
      <c r="AC243" s="214" t="str">
        <f t="shared" ref="AC243:AC247" si="58">IF(Q243="IPública","N/A","")</f>
        <v>N/A</v>
      </c>
      <c r="AD243" s="214" t="s">
        <v>150</v>
      </c>
      <c r="AE243" s="214" t="s">
        <v>150</v>
      </c>
      <c r="AF243" s="214" t="s">
        <v>150</v>
      </c>
      <c r="AG243" s="214" t="s">
        <v>151</v>
      </c>
      <c r="AH243" s="214" t="s">
        <v>258</v>
      </c>
      <c r="AI243" s="214" t="s">
        <v>151</v>
      </c>
      <c r="AJ243" s="190" t="str">
        <f t="shared" si="38"/>
        <v>Media</v>
      </c>
    </row>
    <row r="244" spans="1:36" ht="60" x14ac:dyDescent="0.25">
      <c r="A244" s="214" t="s">
        <v>1276</v>
      </c>
      <c r="B244" s="214" t="s">
        <v>224</v>
      </c>
      <c r="C244" s="214" t="s">
        <v>1263</v>
      </c>
      <c r="D244" s="214" t="s">
        <v>1264</v>
      </c>
      <c r="E244" s="214" t="s">
        <v>1277</v>
      </c>
      <c r="F244" s="214" t="s">
        <v>1278</v>
      </c>
      <c r="G244" s="214" t="s">
        <v>1279</v>
      </c>
      <c r="H244" s="214" t="s">
        <v>138</v>
      </c>
      <c r="I244" s="214" t="s">
        <v>161</v>
      </c>
      <c r="J244" s="214" t="s">
        <v>162</v>
      </c>
      <c r="K244" s="214" t="s">
        <v>141</v>
      </c>
      <c r="L244" s="214" t="s">
        <v>142</v>
      </c>
      <c r="M244" s="214" t="s">
        <v>1267</v>
      </c>
      <c r="N244" s="214" t="s">
        <v>1268</v>
      </c>
      <c r="O244" s="214" t="s">
        <v>1269</v>
      </c>
      <c r="P244" s="214" t="s">
        <v>145</v>
      </c>
      <c r="Q244" s="214" t="s">
        <v>146</v>
      </c>
      <c r="R244" s="214" t="s">
        <v>1270</v>
      </c>
      <c r="S244" s="214" t="s">
        <v>148</v>
      </c>
      <c r="T244" s="214" t="s">
        <v>167</v>
      </c>
      <c r="U244" s="214" t="s">
        <v>1271</v>
      </c>
      <c r="V244" s="214" t="s">
        <v>1270</v>
      </c>
      <c r="W244" s="218" t="str">
        <f t="shared" si="56"/>
        <v>N/A</v>
      </c>
      <c r="X244" s="214" t="s">
        <v>135</v>
      </c>
      <c r="Y244" s="214" t="str">
        <f t="shared" si="52"/>
        <v>N/A</v>
      </c>
      <c r="Z244" s="214" t="str">
        <f t="shared" si="53"/>
        <v>N/A</v>
      </c>
      <c r="AA244" s="214" t="s">
        <v>135</v>
      </c>
      <c r="AB244" s="218" t="str">
        <f t="shared" si="57"/>
        <v>N/A</v>
      </c>
      <c r="AC244" s="214" t="str">
        <f t="shared" si="58"/>
        <v>N/A</v>
      </c>
      <c r="AD244" s="214" t="s">
        <v>150</v>
      </c>
      <c r="AE244" s="214" t="s">
        <v>150</v>
      </c>
      <c r="AF244" s="214" t="s">
        <v>150</v>
      </c>
      <c r="AG244" s="214" t="s">
        <v>151</v>
      </c>
      <c r="AH244" s="214" t="s">
        <v>258</v>
      </c>
      <c r="AI244" s="214" t="s">
        <v>151</v>
      </c>
      <c r="AJ244" s="190" t="str">
        <f t="shared" si="38"/>
        <v>Media</v>
      </c>
    </row>
    <row r="245" spans="1:36" ht="60" x14ac:dyDescent="0.25">
      <c r="A245" s="214" t="s">
        <v>1280</v>
      </c>
      <c r="B245" s="214" t="s">
        <v>224</v>
      </c>
      <c r="C245" s="214" t="s">
        <v>1263</v>
      </c>
      <c r="D245" s="214" t="s">
        <v>1264</v>
      </c>
      <c r="E245" s="214" t="s">
        <v>135</v>
      </c>
      <c r="F245" s="214" t="s">
        <v>1281</v>
      </c>
      <c r="G245" s="214" t="s">
        <v>1282</v>
      </c>
      <c r="H245" s="214" t="s">
        <v>138</v>
      </c>
      <c r="I245" s="214" t="s">
        <v>161</v>
      </c>
      <c r="J245" s="214" t="s">
        <v>162</v>
      </c>
      <c r="K245" s="214" t="s">
        <v>141</v>
      </c>
      <c r="L245" s="214" t="s">
        <v>142</v>
      </c>
      <c r="M245" s="214" t="s">
        <v>1267</v>
      </c>
      <c r="N245" s="214" t="s">
        <v>1268</v>
      </c>
      <c r="O245" s="214" t="s">
        <v>1269</v>
      </c>
      <c r="P245" s="214" t="s">
        <v>145</v>
      </c>
      <c r="Q245" s="214" t="s">
        <v>146</v>
      </c>
      <c r="R245" s="214" t="s">
        <v>1270</v>
      </c>
      <c r="S245" s="214" t="s">
        <v>148</v>
      </c>
      <c r="T245" s="214" t="s">
        <v>149</v>
      </c>
      <c r="U245" s="214" t="s">
        <v>135</v>
      </c>
      <c r="V245" s="214" t="s">
        <v>1270</v>
      </c>
      <c r="W245" s="218" t="str">
        <f t="shared" si="56"/>
        <v>N/A</v>
      </c>
      <c r="X245" s="214" t="s">
        <v>135</v>
      </c>
      <c r="Y245" s="214" t="s">
        <v>135</v>
      </c>
      <c r="Z245" s="214" t="s">
        <v>135</v>
      </c>
      <c r="AA245" s="214" t="s">
        <v>135</v>
      </c>
      <c r="AB245" s="218" t="s">
        <v>135</v>
      </c>
      <c r="AC245" s="214" t="s">
        <v>135</v>
      </c>
      <c r="AD245" s="214" t="s">
        <v>150</v>
      </c>
      <c r="AE245" s="214" t="s">
        <v>150</v>
      </c>
      <c r="AF245" s="214" t="s">
        <v>150</v>
      </c>
      <c r="AG245" s="214" t="s">
        <v>151</v>
      </c>
      <c r="AH245" s="214" t="s">
        <v>258</v>
      </c>
      <c r="AI245" s="214" t="s">
        <v>151</v>
      </c>
      <c r="AJ245" s="190" t="str">
        <f t="shared" si="38"/>
        <v>Media</v>
      </c>
    </row>
    <row r="246" spans="1:36" ht="60" x14ac:dyDescent="0.25">
      <c r="A246" s="214" t="s">
        <v>1283</v>
      </c>
      <c r="B246" s="214" t="s">
        <v>224</v>
      </c>
      <c r="C246" s="214" t="s">
        <v>1263</v>
      </c>
      <c r="D246" s="214" t="s">
        <v>1264</v>
      </c>
      <c r="E246" s="214" t="s">
        <v>1284</v>
      </c>
      <c r="F246" s="214" t="s">
        <v>1285</v>
      </c>
      <c r="G246" s="214" t="s">
        <v>1286</v>
      </c>
      <c r="H246" s="214" t="s">
        <v>138</v>
      </c>
      <c r="I246" s="214" t="s">
        <v>161</v>
      </c>
      <c r="J246" s="214" t="s">
        <v>162</v>
      </c>
      <c r="K246" s="214" t="s">
        <v>141</v>
      </c>
      <c r="L246" s="214" t="s">
        <v>142</v>
      </c>
      <c r="M246" s="214" t="s">
        <v>1267</v>
      </c>
      <c r="N246" s="214" t="s">
        <v>1268</v>
      </c>
      <c r="O246" s="214" t="s">
        <v>1269</v>
      </c>
      <c r="P246" s="214" t="s">
        <v>145</v>
      </c>
      <c r="Q246" s="214" t="s">
        <v>146</v>
      </c>
      <c r="R246" s="214" t="s">
        <v>1270</v>
      </c>
      <c r="S246" s="214" t="s">
        <v>148</v>
      </c>
      <c r="T246" s="214" t="s">
        <v>167</v>
      </c>
      <c r="U246" s="214" t="s">
        <v>1271</v>
      </c>
      <c r="V246" s="214" t="s">
        <v>1270</v>
      </c>
      <c r="W246" s="218" t="str">
        <f t="shared" si="56"/>
        <v>N/A</v>
      </c>
      <c r="X246" s="214" t="s">
        <v>135</v>
      </c>
      <c r="Y246" s="214" t="str">
        <f t="shared" ref="Y246:Y247" si="59">IF(Q246="IPública","N/A","")</f>
        <v>N/A</v>
      </c>
      <c r="Z246" s="214" t="str">
        <f t="shared" ref="Z246:Z247" si="60">IF(Q246="IPública","N/A","")</f>
        <v>N/A</v>
      </c>
      <c r="AA246" s="214" t="s">
        <v>135</v>
      </c>
      <c r="AB246" s="218" t="str">
        <f t="shared" si="57"/>
        <v>N/A</v>
      </c>
      <c r="AC246" s="214" t="str">
        <f t="shared" si="58"/>
        <v>N/A</v>
      </c>
      <c r="AD246" s="214" t="s">
        <v>150</v>
      </c>
      <c r="AE246" s="214" t="s">
        <v>150</v>
      </c>
      <c r="AF246" s="214" t="s">
        <v>150</v>
      </c>
      <c r="AG246" s="214" t="s">
        <v>151</v>
      </c>
      <c r="AH246" s="214" t="s">
        <v>258</v>
      </c>
      <c r="AI246" s="214" t="s">
        <v>151</v>
      </c>
      <c r="AJ246" s="190" t="str">
        <f t="shared" si="38"/>
        <v>Media</v>
      </c>
    </row>
    <row r="247" spans="1:36" ht="60" x14ac:dyDescent="0.25">
      <c r="A247" s="214" t="s">
        <v>1287</v>
      </c>
      <c r="B247" s="214" t="s">
        <v>224</v>
      </c>
      <c r="C247" s="214" t="s">
        <v>1263</v>
      </c>
      <c r="D247" s="214" t="s">
        <v>1288</v>
      </c>
      <c r="E247" s="214" t="s">
        <v>135</v>
      </c>
      <c r="F247" s="214" t="s">
        <v>1289</v>
      </c>
      <c r="G247" s="214" t="s">
        <v>1290</v>
      </c>
      <c r="H247" s="214" t="s">
        <v>138</v>
      </c>
      <c r="I247" s="214" t="s">
        <v>161</v>
      </c>
      <c r="J247" s="214" t="s">
        <v>162</v>
      </c>
      <c r="K247" s="214" t="s">
        <v>141</v>
      </c>
      <c r="L247" s="214" t="s">
        <v>142</v>
      </c>
      <c r="M247" s="214" t="s">
        <v>1267</v>
      </c>
      <c r="N247" s="214" t="s">
        <v>1291</v>
      </c>
      <c r="O247" s="214" t="s">
        <v>1292</v>
      </c>
      <c r="P247" s="214" t="s">
        <v>145</v>
      </c>
      <c r="Q247" s="214" t="s">
        <v>146</v>
      </c>
      <c r="R247" s="214" t="s">
        <v>1270</v>
      </c>
      <c r="S247" s="214" t="s">
        <v>148</v>
      </c>
      <c r="T247" s="214" t="s">
        <v>167</v>
      </c>
      <c r="U247" s="214" t="s">
        <v>1271</v>
      </c>
      <c r="V247" s="214" t="s">
        <v>1270</v>
      </c>
      <c r="W247" s="218" t="str">
        <f t="shared" si="56"/>
        <v>N/A</v>
      </c>
      <c r="X247" s="214" t="s">
        <v>135</v>
      </c>
      <c r="Y247" s="214" t="str">
        <f t="shared" si="59"/>
        <v>N/A</v>
      </c>
      <c r="Z247" s="214" t="str">
        <f t="shared" si="60"/>
        <v>N/A</v>
      </c>
      <c r="AA247" s="214" t="s">
        <v>135</v>
      </c>
      <c r="AB247" s="218" t="str">
        <f t="shared" si="57"/>
        <v>N/A</v>
      </c>
      <c r="AC247" s="214" t="str">
        <f t="shared" si="58"/>
        <v>N/A</v>
      </c>
      <c r="AD247" s="214" t="s">
        <v>150</v>
      </c>
      <c r="AE247" s="214" t="s">
        <v>150</v>
      </c>
      <c r="AF247" s="214" t="s">
        <v>150</v>
      </c>
      <c r="AG247" s="214" t="s">
        <v>151</v>
      </c>
      <c r="AH247" s="214" t="s">
        <v>258</v>
      </c>
      <c r="AI247" s="214" t="s">
        <v>151</v>
      </c>
      <c r="AJ247" s="190" t="str">
        <f t="shared" si="38"/>
        <v>Media</v>
      </c>
    </row>
    <row r="248" spans="1:36" ht="60" x14ac:dyDescent="0.25">
      <c r="A248" s="214" t="s">
        <v>1293</v>
      </c>
      <c r="B248" s="214" t="s">
        <v>224</v>
      </c>
      <c r="C248" s="214" t="s">
        <v>1263</v>
      </c>
      <c r="D248" s="214" t="s">
        <v>1288</v>
      </c>
      <c r="E248" s="214" t="s">
        <v>1295</v>
      </c>
      <c r="F248" s="214" t="s">
        <v>1296</v>
      </c>
      <c r="G248" s="214" t="s">
        <v>1297</v>
      </c>
      <c r="H248" s="214" t="s">
        <v>138</v>
      </c>
      <c r="I248" s="214" t="s">
        <v>161</v>
      </c>
      <c r="J248" s="214" t="s">
        <v>162</v>
      </c>
      <c r="K248" s="214" t="s">
        <v>141</v>
      </c>
      <c r="L248" s="214" t="s">
        <v>142</v>
      </c>
      <c r="M248" s="214" t="s">
        <v>1267</v>
      </c>
      <c r="N248" s="214" t="s">
        <v>1291</v>
      </c>
      <c r="O248" s="214" t="s">
        <v>1292</v>
      </c>
      <c r="P248" s="214" t="s">
        <v>145</v>
      </c>
      <c r="Q248" s="214" t="s">
        <v>146</v>
      </c>
      <c r="R248" s="214" t="s">
        <v>1270</v>
      </c>
      <c r="S248" s="214" t="s">
        <v>148</v>
      </c>
      <c r="T248" s="214" t="s">
        <v>167</v>
      </c>
      <c r="U248" s="214" t="s">
        <v>1271</v>
      </c>
      <c r="V248" s="214" t="s">
        <v>1270</v>
      </c>
      <c r="W248" s="218" t="str">
        <f t="shared" si="56"/>
        <v>N/A</v>
      </c>
      <c r="X248" s="214" t="s">
        <v>135</v>
      </c>
      <c r="Y248" s="214" t="s">
        <v>135</v>
      </c>
      <c r="Z248" s="214" t="s">
        <v>135</v>
      </c>
      <c r="AA248" s="214" t="s">
        <v>135</v>
      </c>
      <c r="AB248" s="218" t="s">
        <v>135</v>
      </c>
      <c r="AC248" s="214" t="s">
        <v>135</v>
      </c>
      <c r="AD248" s="214" t="s">
        <v>150</v>
      </c>
      <c r="AE248" s="214" t="s">
        <v>150</v>
      </c>
      <c r="AF248" s="214" t="s">
        <v>150</v>
      </c>
      <c r="AG248" s="214" t="s">
        <v>151</v>
      </c>
      <c r="AH248" s="214" t="s">
        <v>258</v>
      </c>
      <c r="AI248" s="214" t="s">
        <v>151</v>
      </c>
      <c r="AJ248" s="190" t="str">
        <f t="shared" si="38"/>
        <v>Media</v>
      </c>
    </row>
    <row r="249" spans="1:36" ht="60" x14ac:dyDescent="0.25">
      <c r="A249" s="214" t="s">
        <v>1298</v>
      </c>
      <c r="B249" s="214" t="s">
        <v>224</v>
      </c>
      <c r="C249" s="214" t="s">
        <v>1263</v>
      </c>
      <c r="D249" s="214" t="s">
        <v>1288</v>
      </c>
      <c r="E249" s="214" t="s">
        <v>1299</v>
      </c>
      <c r="F249" s="214" t="s">
        <v>1300</v>
      </c>
      <c r="G249" s="214" t="s">
        <v>1301</v>
      </c>
      <c r="H249" s="214" t="s">
        <v>138</v>
      </c>
      <c r="I249" s="214" t="s">
        <v>161</v>
      </c>
      <c r="J249" s="214" t="s">
        <v>162</v>
      </c>
      <c r="K249" s="214" t="s">
        <v>141</v>
      </c>
      <c r="L249" s="214" t="s">
        <v>142</v>
      </c>
      <c r="M249" s="214" t="s">
        <v>1267</v>
      </c>
      <c r="N249" s="214" t="s">
        <v>1291</v>
      </c>
      <c r="O249" s="214" t="s">
        <v>1292</v>
      </c>
      <c r="P249" s="214" t="s">
        <v>145</v>
      </c>
      <c r="Q249" s="214" t="s">
        <v>146</v>
      </c>
      <c r="R249" s="214" t="s">
        <v>1270</v>
      </c>
      <c r="S249" s="214" t="s">
        <v>148</v>
      </c>
      <c r="T249" s="214" t="s">
        <v>149</v>
      </c>
      <c r="U249" s="214" t="s">
        <v>135</v>
      </c>
      <c r="V249" s="214" t="s">
        <v>1270</v>
      </c>
      <c r="W249" s="218" t="str">
        <f t="shared" si="56"/>
        <v>N/A</v>
      </c>
      <c r="X249" s="214" t="s">
        <v>135</v>
      </c>
      <c r="Y249" s="214" t="str">
        <f t="shared" ref="Y249" si="61">IF(Q249="IPública","N/A","")</f>
        <v>N/A</v>
      </c>
      <c r="Z249" s="214" t="str">
        <f t="shared" ref="Z249" si="62">IF(Q249="IPública","N/A","")</f>
        <v>N/A</v>
      </c>
      <c r="AA249" s="214" t="s">
        <v>135</v>
      </c>
      <c r="AB249" s="218" t="str">
        <f t="shared" ref="AB249" si="63">IF(Q249="IPública","N/A","")</f>
        <v>N/A</v>
      </c>
      <c r="AC249" s="214" t="str">
        <f t="shared" ref="AC249" si="64">IF(Q249="IPública","N/A","")</f>
        <v>N/A</v>
      </c>
      <c r="AD249" s="214" t="s">
        <v>150</v>
      </c>
      <c r="AE249" s="214" t="s">
        <v>150</v>
      </c>
      <c r="AF249" s="214" t="s">
        <v>150</v>
      </c>
      <c r="AG249" s="214" t="s">
        <v>151</v>
      </c>
      <c r="AH249" s="214" t="s">
        <v>258</v>
      </c>
      <c r="AI249" s="214" t="s">
        <v>151</v>
      </c>
      <c r="AJ249" s="190" t="str">
        <f t="shared" si="38"/>
        <v>Media</v>
      </c>
    </row>
    <row r="250" spans="1:36" ht="60" x14ac:dyDescent="0.25">
      <c r="A250" s="214" t="s">
        <v>1302</v>
      </c>
      <c r="B250" s="214" t="s">
        <v>224</v>
      </c>
      <c r="C250" s="214" t="s">
        <v>1263</v>
      </c>
      <c r="D250" s="214" t="s">
        <v>1288</v>
      </c>
      <c r="E250" s="214" t="s">
        <v>135</v>
      </c>
      <c r="F250" s="214" t="s">
        <v>1303</v>
      </c>
      <c r="G250" s="214" t="s">
        <v>1304</v>
      </c>
      <c r="H250" s="214" t="s">
        <v>138</v>
      </c>
      <c r="I250" s="214" t="s">
        <v>161</v>
      </c>
      <c r="J250" s="214" t="s">
        <v>162</v>
      </c>
      <c r="K250" s="214" t="s">
        <v>141</v>
      </c>
      <c r="L250" s="214" t="s">
        <v>142</v>
      </c>
      <c r="M250" s="214" t="s">
        <v>1267</v>
      </c>
      <c r="N250" s="214" t="s">
        <v>1305</v>
      </c>
      <c r="O250" s="214" t="s">
        <v>1306</v>
      </c>
      <c r="P250" s="214" t="s">
        <v>145</v>
      </c>
      <c r="Q250" s="214" t="s">
        <v>146</v>
      </c>
      <c r="R250" s="214" t="s">
        <v>1270</v>
      </c>
      <c r="S250" s="214" t="s">
        <v>148</v>
      </c>
      <c r="T250" s="214" t="s">
        <v>167</v>
      </c>
      <c r="U250" s="214" t="s">
        <v>1271</v>
      </c>
      <c r="V250" s="214" t="s">
        <v>1270</v>
      </c>
      <c r="W250" s="218" t="s">
        <v>135</v>
      </c>
      <c r="X250" s="214" t="s">
        <v>135</v>
      </c>
      <c r="Y250" s="214" t="s">
        <v>135</v>
      </c>
      <c r="Z250" s="214" t="s">
        <v>135</v>
      </c>
      <c r="AA250" s="214" t="s">
        <v>135</v>
      </c>
      <c r="AB250" s="218" t="s">
        <v>135</v>
      </c>
      <c r="AC250" s="214" t="s">
        <v>135</v>
      </c>
      <c r="AD250" s="214" t="s">
        <v>150</v>
      </c>
      <c r="AE250" s="214" t="s">
        <v>150</v>
      </c>
      <c r="AF250" s="214" t="s">
        <v>150</v>
      </c>
      <c r="AG250" s="214" t="s">
        <v>151</v>
      </c>
      <c r="AH250" s="214" t="s">
        <v>258</v>
      </c>
      <c r="AI250" s="214" t="s">
        <v>151</v>
      </c>
      <c r="AJ250" s="190" t="str">
        <f t="shared" si="38"/>
        <v>Media</v>
      </c>
    </row>
    <row r="251" spans="1:36" ht="60" x14ac:dyDescent="0.25">
      <c r="A251" s="214" t="s">
        <v>1307</v>
      </c>
      <c r="B251" s="214" t="s">
        <v>224</v>
      </c>
      <c r="C251" s="214" t="s">
        <v>1263</v>
      </c>
      <c r="D251" s="214" t="s">
        <v>1288</v>
      </c>
      <c r="E251" s="214" t="s">
        <v>1308</v>
      </c>
      <c r="F251" s="214" t="s">
        <v>1309</v>
      </c>
      <c r="G251" s="214" t="s">
        <v>1310</v>
      </c>
      <c r="H251" s="214" t="s">
        <v>138</v>
      </c>
      <c r="I251" s="214" t="s">
        <v>161</v>
      </c>
      <c r="J251" s="214" t="s">
        <v>366</v>
      </c>
      <c r="K251" s="214" t="s">
        <v>141</v>
      </c>
      <c r="L251" s="214" t="s">
        <v>142</v>
      </c>
      <c r="M251" s="214" t="s">
        <v>1267</v>
      </c>
      <c r="N251" s="214" t="s">
        <v>1305</v>
      </c>
      <c r="O251" s="214" t="s">
        <v>1306</v>
      </c>
      <c r="P251" s="214" t="s">
        <v>145</v>
      </c>
      <c r="Q251" s="214" t="s">
        <v>146</v>
      </c>
      <c r="R251" s="214" t="s">
        <v>1270</v>
      </c>
      <c r="S251" s="214" t="s">
        <v>148</v>
      </c>
      <c r="T251" s="214" t="s">
        <v>167</v>
      </c>
      <c r="U251" s="214" t="s">
        <v>1271</v>
      </c>
      <c r="V251" s="214" t="s">
        <v>1270</v>
      </c>
      <c r="W251" s="218" t="s">
        <v>135</v>
      </c>
      <c r="X251" s="214" t="s">
        <v>135</v>
      </c>
      <c r="Y251" s="214" t="s">
        <v>135</v>
      </c>
      <c r="Z251" s="214" t="s">
        <v>135</v>
      </c>
      <c r="AA251" s="214" t="s">
        <v>135</v>
      </c>
      <c r="AB251" s="218" t="s">
        <v>135</v>
      </c>
      <c r="AC251" s="214" t="s">
        <v>135</v>
      </c>
      <c r="AD251" s="214" t="s">
        <v>150</v>
      </c>
      <c r="AE251" s="214" t="s">
        <v>150</v>
      </c>
      <c r="AF251" s="214" t="s">
        <v>150</v>
      </c>
      <c r="AG251" s="214" t="s">
        <v>151</v>
      </c>
      <c r="AH251" s="214" t="s">
        <v>258</v>
      </c>
      <c r="AI251" s="214" t="s">
        <v>151</v>
      </c>
      <c r="AJ251" s="190" t="str">
        <f t="shared" si="38"/>
        <v>Media</v>
      </c>
    </row>
    <row r="252" spans="1:36" ht="60" x14ac:dyDescent="0.25">
      <c r="A252" s="214" t="s">
        <v>1311</v>
      </c>
      <c r="B252" s="214" t="s">
        <v>224</v>
      </c>
      <c r="C252" s="214" t="s">
        <v>1263</v>
      </c>
      <c r="D252" s="214" t="s">
        <v>1288</v>
      </c>
      <c r="E252" s="214" t="s">
        <v>1312</v>
      </c>
      <c r="F252" s="214" t="s">
        <v>1313</v>
      </c>
      <c r="G252" s="214" t="s">
        <v>1314</v>
      </c>
      <c r="H252" s="214" t="s">
        <v>138</v>
      </c>
      <c r="I252" s="214" t="s">
        <v>161</v>
      </c>
      <c r="J252" s="214" t="s">
        <v>366</v>
      </c>
      <c r="K252" s="214" t="s">
        <v>141</v>
      </c>
      <c r="L252" s="214" t="s">
        <v>142</v>
      </c>
      <c r="M252" s="214" t="s">
        <v>1267</v>
      </c>
      <c r="N252" s="214" t="s">
        <v>1305</v>
      </c>
      <c r="O252" s="214" t="s">
        <v>1306</v>
      </c>
      <c r="P252" s="214" t="s">
        <v>145</v>
      </c>
      <c r="Q252" s="214" t="s">
        <v>146</v>
      </c>
      <c r="R252" s="214" t="s">
        <v>1270</v>
      </c>
      <c r="S252" s="214" t="s">
        <v>148</v>
      </c>
      <c r="T252" s="214" t="s">
        <v>167</v>
      </c>
      <c r="U252" s="214" t="s">
        <v>1271</v>
      </c>
      <c r="V252" s="214" t="s">
        <v>1270</v>
      </c>
      <c r="W252" s="218" t="s">
        <v>135</v>
      </c>
      <c r="X252" s="214" t="s">
        <v>135</v>
      </c>
      <c r="Y252" s="214" t="s">
        <v>135</v>
      </c>
      <c r="Z252" s="214" t="s">
        <v>135</v>
      </c>
      <c r="AA252" s="214" t="s">
        <v>135</v>
      </c>
      <c r="AB252" s="218" t="s">
        <v>135</v>
      </c>
      <c r="AC252" s="214" t="s">
        <v>135</v>
      </c>
      <c r="AD252" s="214" t="s">
        <v>150</v>
      </c>
      <c r="AE252" s="214" t="s">
        <v>150</v>
      </c>
      <c r="AF252" s="214" t="s">
        <v>150</v>
      </c>
      <c r="AG252" s="214" t="s">
        <v>151</v>
      </c>
      <c r="AH252" s="214" t="s">
        <v>258</v>
      </c>
      <c r="AI252" s="214" t="s">
        <v>151</v>
      </c>
      <c r="AJ252" s="190" t="str">
        <f t="shared" si="38"/>
        <v>Media</v>
      </c>
    </row>
    <row r="253" spans="1:36" ht="60" x14ac:dyDescent="0.25">
      <c r="A253" s="214" t="s">
        <v>1315</v>
      </c>
      <c r="B253" s="214" t="s">
        <v>224</v>
      </c>
      <c r="C253" s="214" t="s">
        <v>1263</v>
      </c>
      <c r="D253" s="214" t="s">
        <v>1288</v>
      </c>
      <c r="E253" s="214" t="s">
        <v>1316</v>
      </c>
      <c r="F253" s="214" t="s">
        <v>1317</v>
      </c>
      <c r="G253" s="214" t="s">
        <v>1318</v>
      </c>
      <c r="H253" s="214" t="s">
        <v>138</v>
      </c>
      <c r="I253" s="214" t="s">
        <v>161</v>
      </c>
      <c r="J253" s="214" t="s">
        <v>366</v>
      </c>
      <c r="K253" s="214" t="s">
        <v>141</v>
      </c>
      <c r="L253" s="214" t="s">
        <v>142</v>
      </c>
      <c r="M253" s="214" t="s">
        <v>1267</v>
      </c>
      <c r="N253" s="214" t="s">
        <v>1305</v>
      </c>
      <c r="O253" s="214" t="s">
        <v>1319</v>
      </c>
      <c r="P253" s="214" t="s">
        <v>145</v>
      </c>
      <c r="Q253" s="214" t="s">
        <v>146</v>
      </c>
      <c r="R253" s="214" t="s">
        <v>1270</v>
      </c>
      <c r="S253" s="214" t="s">
        <v>148</v>
      </c>
      <c r="T253" s="214" t="s">
        <v>167</v>
      </c>
      <c r="U253" s="214" t="s">
        <v>1271</v>
      </c>
      <c r="V253" s="214" t="s">
        <v>1270</v>
      </c>
      <c r="W253" s="218" t="s">
        <v>135</v>
      </c>
      <c r="X253" s="214" t="s">
        <v>135</v>
      </c>
      <c r="Y253" s="214" t="s">
        <v>135</v>
      </c>
      <c r="Z253" s="214" t="s">
        <v>135</v>
      </c>
      <c r="AA253" s="214" t="s">
        <v>135</v>
      </c>
      <c r="AB253" s="218" t="s">
        <v>135</v>
      </c>
      <c r="AC253" s="214" t="s">
        <v>135</v>
      </c>
      <c r="AD253" s="214" t="s">
        <v>150</v>
      </c>
      <c r="AE253" s="214" t="s">
        <v>150</v>
      </c>
      <c r="AF253" s="214" t="s">
        <v>150</v>
      </c>
      <c r="AG253" s="214" t="s">
        <v>151</v>
      </c>
      <c r="AH253" s="214" t="s">
        <v>258</v>
      </c>
      <c r="AI253" s="214" t="s">
        <v>151</v>
      </c>
      <c r="AJ253" s="190" t="str">
        <f t="shared" si="38"/>
        <v>Media</v>
      </c>
    </row>
    <row r="254" spans="1:36" ht="60" x14ac:dyDescent="0.25">
      <c r="A254" s="214" t="s">
        <v>1320</v>
      </c>
      <c r="B254" s="214" t="s">
        <v>224</v>
      </c>
      <c r="C254" s="214" t="s">
        <v>1263</v>
      </c>
      <c r="D254" s="214" t="s">
        <v>1288</v>
      </c>
      <c r="E254" s="214" t="s">
        <v>1321</v>
      </c>
      <c r="F254" s="214" t="s">
        <v>1322</v>
      </c>
      <c r="G254" s="214" t="s">
        <v>1323</v>
      </c>
      <c r="H254" s="214" t="s">
        <v>138</v>
      </c>
      <c r="I254" s="214" t="s">
        <v>161</v>
      </c>
      <c r="J254" s="214" t="s">
        <v>366</v>
      </c>
      <c r="K254" s="214" t="s">
        <v>141</v>
      </c>
      <c r="L254" s="214" t="s">
        <v>142</v>
      </c>
      <c r="M254" s="214" t="s">
        <v>1267</v>
      </c>
      <c r="N254" s="214" t="s">
        <v>1305</v>
      </c>
      <c r="O254" s="214" t="s">
        <v>1319</v>
      </c>
      <c r="P254" s="214" t="s">
        <v>145</v>
      </c>
      <c r="Q254" s="214" t="s">
        <v>146</v>
      </c>
      <c r="R254" s="214" t="s">
        <v>1270</v>
      </c>
      <c r="S254" s="214" t="s">
        <v>148</v>
      </c>
      <c r="T254" s="214" t="s">
        <v>167</v>
      </c>
      <c r="U254" s="214" t="s">
        <v>1271</v>
      </c>
      <c r="V254" s="214" t="s">
        <v>1270</v>
      </c>
      <c r="W254" s="218" t="s">
        <v>135</v>
      </c>
      <c r="X254" s="214" t="s">
        <v>135</v>
      </c>
      <c r="Y254" s="214" t="s">
        <v>135</v>
      </c>
      <c r="Z254" s="214" t="s">
        <v>135</v>
      </c>
      <c r="AA254" s="214" t="s">
        <v>135</v>
      </c>
      <c r="AB254" s="218" t="s">
        <v>135</v>
      </c>
      <c r="AC254" s="214" t="s">
        <v>135</v>
      </c>
      <c r="AD254" s="214" t="s">
        <v>150</v>
      </c>
      <c r="AE254" s="214" t="s">
        <v>150</v>
      </c>
      <c r="AF254" s="214" t="s">
        <v>150</v>
      </c>
      <c r="AG254" s="214" t="s">
        <v>151</v>
      </c>
      <c r="AH254" s="214" t="s">
        <v>258</v>
      </c>
      <c r="AI254" s="214" t="s">
        <v>151</v>
      </c>
      <c r="AJ254" s="190" t="str">
        <f t="shared" si="38"/>
        <v>Media</v>
      </c>
    </row>
    <row r="255" spans="1:36" ht="60" x14ac:dyDescent="0.25">
      <c r="A255" s="214" t="s">
        <v>1324</v>
      </c>
      <c r="B255" s="214" t="s">
        <v>224</v>
      </c>
      <c r="C255" s="214" t="s">
        <v>1263</v>
      </c>
      <c r="D255" s="214" t="s">
        <v>1288</v>
      </c>
      <c r="E255" s="214" t="s">
        <v>135</v>
      </c>
      <c r="F255" s="214" t="s">
        <v>1325</v>
      </c>
      <c r="G255" s="214" t="s">
        <v>1326</v>
      </c>
      <c r="H255" s="214" t="s">
        <v>138</v>
      </c>
      <c r="I255" s="214" t="s">
        <v>161</v>
      </c>
      <c r="J255" s="214" t="s">
        <v>162</v>
      </c>
      <c r="K255" s="214" t="s">
        <v>141</v>
      </c>
      <c r="L255" s="214" t="s">
        <v>142</v>
      </c>
      <c r="M255" s="214" t="s">
        <v>1267</v>
      </c>
      <c r="N255" s="214" t="s">
        <v>1305</v>
      </c>
      <c r="O255" s="214" t="s">
        <v>1319</v>
      </c>
      <c r="P255" s="214" t="s">
        <v>145</v>
      </c>
      <c r="Q255" s="214" t="s">
        <v>146</v>
      </c>
      <c r="R255" s="214" t="s">
        <v>1270</v>
      </c>
      <c r="S255" s="214" t="s">
        <v>148</v>
      </c>
      <c r="T255" s="214" t="s">
        <v>149</v>
      </c>
      <c r="U255" s="214" t="s">
        <v>135</v>
      </c>
      <c r="V255" s="214" t="s">
        <v>1270</v>
      </c>
      <c r="W255" s="218" t="s">
        <v>135</v>
      </c>
      <c r="X255" s="214" t="s">
        <v>135</v>
      </c>
      <c r="Y255" s="214" t="s">
        <v>135</v>
      </c>
      <c r="Z255" s="214" t="s">
        <v>135</v>
      </c>
      <c r="AA255" s="214" t="s">
        <v>135</v>
      </c>
      <c r="AB255" s="218" t="s">
        <v>135</v>
      </c>
      <c r="AC255" s="214" t="s">
        <v>135</v>
      </c>
      <c r="AD255" s="214" t="s">
        <v>150</v>
      </c>
      <c r="AE255" s="214" t="s">
        <v>150</v>
      </c>
      <c r="AF255" s="214" t="s">
        <v>150</v>
      </c>
      <c r="AG255" s="214" t="s">
        <v>151</v>
      </c>
      <c r="AH255" s="214" t="s">
        <v>258</v>
      </c>
      <c r="AI255" s="214" t="s">
        <v>151</v>
      </c>
      <c r="AJ255" s="190" t="str">
        <f t="shared" si="38"/>
        <v>Media</v>
      </c>
    </row>
    <row r="256" spans="1:36" ht="75" x14ac:dyDescent="0.25">
      <c r="A256" s="214" t="s">
        <v>1327</v>
      </c>
      <c r="B256" s="214" t="s">
        <v>224</v>
      </c>
      <c r="C256" s="214" t="s">
        <v>1263</v>
      </c>
      <c r="D256" s="214" t="s">
        <v>1328</v>
      </c>
      <c r="E256" s="214" t="s">
        <v>1329</v>
      </c>
      <c r="F256" s="214" t="s">
        <v>1330</v>
      </c>
      <c r="G256" s="214" t="s">
        <v>1331</v>
      </c>
      <c r="H256" s="214" t="s">
        <v>138</v>
      </c>
      <c r="I256" s="214" t="s">
        <v>161</v>
      </c>
      <c r="J256" s="214" t="s">
        <v>162</v>
      </c>
      <c r="K256" s="214" t="s">
        <v>174</v>
      </c>
      <c r="L256" s="214" t="s">
        <v>142</v>
      </c>
      <c r="M256" s="214" t="s">
        <v>1332</v>
      </c>
      <c r="N256" s="214" t="s">
        <v>1333</v>
      </c>
      <c r="O256" s="214" t="s">
        <v>1334</v>
      </c>
      <c r="P256" s="214" t="s">
        <v>145</v>
      </c>
      <c r="Q256" s="214" t="s">
        <v>146</v>
      </c>
      <c r="R256" s="214" t="s">
        <v>1270</v>
      </c>
      <c r="S256" s="214" t="s">
        <v>148</v>
      </c>
      <c r="T256" s="214" t="s">
        <v>149</v>
      </c>
      <c r="U256" s="214" t="s">
        <v>135</v>
      </c>
      <c r="V256" s="214" t="s">
        <v>1270</v>
      </c>
      <c r="W256" s="218" t="s">
        <v>135</v>
      </c>
      <c r="X256" s="214" t="s">
        <v>135</v>
      </c>
      <c r="Y256" s="214" t="s">
        <v>135</v>
      </c>
      <c r="Z256" s="214" t="s">
        <v>135</v>
      </c>
      <c r="AA256" s="214" t="s">
        <v>135</v>
      </c>
      <c r="AB256" s="218" t="s">
        <v>135</v>
      </c>
      <c r="AC256" s="214" t="s">
        <v>135</v>
      </c>
      <c r="AD256" s="214" t="s">
        <v>150</v>
      </c>
      <c r="AE256" s="214" t="s">
        <v>150</v>
      </c>
      <c r="AF256" s="214" t="s">
        <v>150</v>
      </c>
      <c r="AG256" s="214" t="s">
        <v>151</v>
      </c>
      <c r="AH256" s="214" t="s">
        <v>258</v>
      </c>
      <c r="AI256" s="214" t="s">
        <v>151</v>
      </c>
      <c r="AJ256" s="190" t="str">
        <f t="shared" si="38"/>
        <v>Media</v>
      </c>
    </row>
    <row r="257" spans="1:36" ht="60" x14ac:dyDescent="0.25">
      <c r="A257" s="214" t="s">
        <v>1335</v>
      </c>
      <c r="B257" s="214" t="s">
        <v>224</v>
      </c>
      <c r="C257" s="214" t="s">
        <v>1336</v>
      </c>
      <c r="D257" s="214" t="s">
        <v>1337</v>
      </c>
      <c r="E257" s="214" t="s">
        <v>135</v>
      </c>
      <c r="F257" s="214" t="s">
        <v>1338</v>
      </c>
      <c r="G257" s="214" t="s">
        <v>1339</v>
      </c>
      <c r="H257" s="214" t="s">
        <v>138</v>
      </c>
      <c r="I257" s="214" t="s">
        <v>161</v>
      </c>
      <c r="J257" s="214" t="s">
        <v>218</v>
      </c>
      <c r="K257" s="214" t="s">
        <v>141</v>
      </c>
      <c r="L257" s="214" t="s">
        <v>142</v>
      </c>
      <c r="M257" s="214" t="s">
        <v>251</v>
      </c>
      <c r="N257" s="214" t="s">
        <v>1340</v>
      </c>
      <c r="O257" s="214" t="s">
        <v>1341</v>
      </c>
      <c r="P257" s="214" t="s">
        <v>150</v>
      </c>
      <c r="Q257" s="214" t="s">
        <v>146</v>
      </c>
      <c r="R257" s="214" t="s">
        <v>1270</v>
      </c>
      <c r="S257" s="214" t="s">
        <v>148</v>
      </c>
      <c r="T257" s="214" t="s">
        <v>246</v>
      </c>
      <c r="U257" s="214" t="s">
        <v>135</v>
      </c>
      <c r="V257" s="214" t="s">
        <v>1270</v>
      </c>
      <c r="W257" s="218" t="str">
        <f>IF(Q257="IPública","N/A","")</f>
        <v>N/A</v>
      </c>
      <c r="X257" s="214" t="s">
        <v>135</v>
      </c>
      <c r="Y257" s="214" t="str">
        <f t="shared" ref="Y257:Y278" si="65">IF(Q257="IPública","N/A","")</f>
        <v>N/A</v>
      </c>
      <c r="Z257" s="214" t="str">
        <f t="shared" ref="Z257:Z278" si="66">IF(Q257="IPública","N/A","")</f>
        <v>N/A</v>
      </c>
      <c r="AA257" s="214" t="s">
        <v>135</v>
      </c>
      <c r="AB257" s="218" t="s">
        <v>135</v>
      </c>
      <c r="AC257" s="214" t="str">
        <f>IF(Q257="IPública","N/A","")</f>
        <v>N/A</v>
      </c>
      <c r="AD257" s="214" t="s">
        <v>150</v>
      </c>
      <c r="AE257" s="214" t="s">
        <v>150</v>
      </c>
      <c r="AF257" s="214" t="s">
        <v>150</v>
      </c>
      <c r="AG257" s="214" t="s">
        <v>169</v>
      </c>
      <c r="AH257" s="214" t="s">
        <v>151</v>
      </c>
      <c r="AI257" s="214" t="s">
        <v>258</v>
      </c>
      <c r="AJ257" s="190" t="str">
        <f t="shared" si="38"/>
        <v>Media</v>
      </c>
    </row>
    <row r="258" spans="1:36" ht="75" x14ac:dyDescent="0.25">
      <c r="A258" s="214" t="s">
        <v>1342</v>
      </c>
      <c r="B258" s="214" t="s">
        <v>224</v>
      </c>
      <c r="C258" s="214" t="s">
        <v>1336</v>
      </c>
      <c r="D258" s="214" t="s">
        <v>1343</v>
      </c>
      <c r="E258" s="214" t="s">
        <v>135</v>
      </c>
      <c r="F258" s="214" t="s">
        <v>1344</v>
      </c>
      <c r="G258" s="214" t="s">
        <v>1344</v>
      </c>
      <c r="H258" s="214" t="s">
        <v>138</v>
      </c>
      <c r="I258" s="214" t="s">
        <v>161</v>
      </c>
      <c r="J258" s="214" t="s">
        <v>229</v>
      </c>
      <c r="K258" s="214" t="s">
        <v>141</v>
      </c>
      <c r="L258" s="214" t="s">
        <v>142</v>
      </c>
      <c r="M258" s="214" t="s">
        <v>1345</v>
      </c>
      <c r="N258" s="214" t="s">
        <v>1346</v>
      </c>
      <c r="O258" s="214" t="s">
        <v>1347</v>
      </c>
      <c r="P258" s="214" t="s">
        <v>145</v>
      </c>
      <c r="Q258" s="214" t="s">
        <v>180</v>
      </c>
      <c r="R258" s="214" t="s">
        <v>1270</v>
      </c>
      <c r="S258" s="214" t="s">
        <v>148</v>
      </c>
      <c r="T258" s="214" t="s">
        <v>167</v>
      </c>
      <c r="U258" s="214" t="s">
        <v>135</v>
      </c>
      <c r="V258" s="214" t="s">
        <v>1270</v>
      </c>
      <c r="W258" s="218">
        <v>45658</v>
      </c>
      <c r="X258" s="214" t="s">
        <v>181</v>
      </c>
      <c r="Y258" s="214" t="s">
        <v>1348</v>
      </c>
      <c r="Z258" s="214" t="s">
        <v>256</v>
      </c>
      <c r="AA258" s="214" t="s">
        <v>135</v>
      </c>
      <c r="AB258" s="218">
        <v>45881</v>
      </c>
      <c r="AC258" s="214" t="s">
        <v>185</v>
      </c>
      <c r="AD258" s="214" t="s">
        <v>150</v>
      </c>
      <c r="AE258" s="214" t="s">
        <v>150</v>
      </c>
      <c r="AF258" s="214" t="s">
        <v>150</v>
      </c>
      <c r="AG258" s="214" t="s">
        <v>151</v>
      </c>
      <c r="AH258" s="214" t="s">
        <v>151</v>
      </c>
      <c r="AI258" s="214" t="s">
        <v>151</v>
      </c>
      <c r="AJ258" s="190" t="str">
        <f t="shared" si="38"/>
        <v>Media</v>
      </c>
    </row>
    <row r="259" spans="1:36" ht="105" x14ac:dyDescent="0.25">
      <c r="A259" s="214" t="s">
        <v>1349</v>
      </c>
      <c r="B259" s="214" t="s">
        <v>224</v>
      </c>
      <c r="C259" s="214" t="s">
        <v>1336</v>
      </c>
      <c r="D259" s="214" t="s">
        <v>135</v>
      </c>
      <c r="E259" s="214" t="s">
        <v>135</v>
      </c>
      <c r="F259" s="214" t="s">
        <v>1350</v>
      </c>
      <c r="G259" s="214" t="s">
        <v>1351</v>
      </c>
      <c r="H259" s="214" t="s">
        <v>138</v>
      </c>
      <c r="I259" s="214" t="s">
        <v>161</v>
      </c>
      <c r="J259" s="214" t="s">
        <v>162</v>
      </c>
      <c r="K259" s="214" t="s">
        <v>141</v>
      </c>
      <c r="L259" s="214" t="s">
        <v>142</v>
      </c>
      <c r="M259" s="214" t="s">
        <v>1352</v>
      </c>
      <c r="N259" s="214" t="s">
        <v>1353</v>
      </c>
      <c r="O259" s="214" t="s">
        <v>1351</v>
      </c>
      <c r="P259" s="214" t="s">
        <v>150</v>
      </c>
      <c r="Q259" s="214" t="s">
        <v>146</v>
      </c>
      <c r="R259" s="214" t="s">
        <v>1270</v>
      </c>
      <c r="S259" s="214" t="s">
        <v>148</v>
      </c>
      <c r="T259" s="214" t="s">
        <v>167</v>
      </c>
      <c r="U259" s="214" t="s">
        <v>1354</v>
      </c>
      <c r="V259" s="214" t="s">
        <v>1270</v>
      </c>
      <c r="W259" s="218" t="str">
        <f t="shared" ref="W259:W278" si="67">IF(Q259="IPública","N/A","")</f>
        <v>N/A</v>
      </c>
      <c r="X259" s="214" t="s">
        <v>135</v>
      </c>
      <c r="Y259" s="214" t="str">
        <f t="shared" si="65"/>
        <v>N/A</v>
      </c>
      <c r="Z259" s="214" t="str">
        <f t="shared" si="66"/>
        <v>N/A</v>
      </c>
      <c r="AA259" s="214" t="s">
        <v>135</v>
      </c>
      <c r="AB259" s="218" t="str">
        <f t="shared" ref="AB259:AB278" si="68">IF(Q259="IPública","N/A","")</f>
        <v>N/A</v>
      </c>
      <c r="AC259" s="214" t="str">
        <f t="shared" ref="AC259:AC278" si="69">IF(Q259="IPública","N/A","")</f>
        <v>N/A</v>
      </c>
      <c r="AD259" s="214" t="s">
        <v>150</v>
      </c>
      <c r="AE259" s="214" t="s">
        <v>150</v>
      </c>
      <c r="AF259" s="214" t="s">
        <v>150</v>
      </c>
      <c r="AG259" s="214" t="s">
        <v>151</v>
      </c>
      <c r="AH259" s="214" t="s">
        <v>151</v>
      </c>
      <c r="AI259" s="214" t="s">
        <v>151</v>
      </c>
      <c r="AJ259" s="190" t="str">
        <f t="shared" si="38"/>
        <v>Media</v>
      </c>
    </row>
    <row r="260" spans="1:36" ht="105" x14ac:dyDescent="0.25">
      <c r="A260" s="214" t="s">
        <v>1355</v>
      </c>
      <c r="B260" s="214" t="s">
        <v>224</v>
      </c>
      <c r="C260" s="214" t="s">
        <v>1336</v>
      </c>
      <c r="D260" s="214" t="s">
        <v>1337</v>
      </c>
      <c r="E260" s="214" t="s">
        <v>1356</v>
      </c>
      <c r="F260" s="214" t="s">
        <v>1357</v>
      </c>
      <c r="G260" s="214" t="s">
        <v>1358</v>
      </c>
      <c r="H260" s="214" t="s">
        <v>138</v>
      </c>
      <c r="I260" s="214" t="s">
        <v>161</v>
      </c>
      <c r="J260" s="214" t="s">
        <v>162</v>
      </c>
      <c r="K260" s="214" t="s">
        <v>174</v>
      </c>
      <c r="L260" s="214" t="s">
        <v>142</v>
      </c>
      <c r="M260" s="214" t="s">
        <v>1352</v>
      </c>
      <c r="N260" s="214" t="s">
        <v>1359</v>
      </c>
      <c r="O260" s="214" t="s">
        <v>1360</v>
      </c>
      <c r="P260" s="214" t="s">
        <v>150</v>
      </c>
      <c r="Q260" s="214" t="s">
        <v>146</v>
      </c>
      <c r="R260" s="214" t="s">
        <v>1270</v>
      </c>
      <c r="S260" s="214" t="s">
        <v>148</v>
      </c>
      <c r="T260" s="214" t="s">
        <v>149</v>
      </c>
      <c r="U260" s="214" t="s">
        <v>135</v>
      </c>
      <c r="V260" s="214" t="s">
        <v>1270</v>
      </c>
      <c r="W260" s="218" t="str">
        <f t="shared" si="67"/>
        <v>N/A</v>
      </c>
      <c r="X260" s="214" t="s">
        <v>135</v>
      </c>
      <c r="Y260" s="214" t="str">
        <f t="shared" si="65"/>
        <v>N/A</v>
      </c>
      <c r="Z260" s="214" t="str">
        <f t="shared" si="66"/>
        <v>N/A</v>
      </c>
      <c r="AA260" s="214" t="s">
        <v>135</v>
      </c>
      <c r="AB260" s="218" t="str">
        <f t="shared" si="68"/>
        <v>N/A</v>
      </c>
      <c r="AC260" s="214" t="str">
        <f t="shared" si="69"/>
        <v>N/A</v>
      </c>
      <c r="AD260" s="214" t="s">
        <v>150</v>
      </c>
      <c r="AE260" s="214" t="s">
        <v>150</v>
      </c>
      <c r="AF260" s="214" t="s">
        <v>150</v>
      </c>
      <c r="AG260" s="214" t="s">
        <v>151</v>
      </c>
      <c r="AH260" s="214" t="s">
        <v>258</v>
      </c>
      <c r="AI260" s="214" t="s">
        <v>258</v>
      </c>
      <c r="AJ260" s="190" t="str">
        <f t="shared" si="38"/>
        <v>Alta</v>
      </c>
    </row>
    <row r="261" spans="1:36" ht="75" x14ac:dyDescent="0.25">
      <c r="A261" s="214" t="s">
        <v>1361</v>
      </c>
      <c r="B261" s="214" t="s">
        <v>224</v>
      </c>
      <c r="C261" s="214" t="s">
        <v>1336</v>
      </c>
      <c r="D261" s="214" t="s">
        <v>135</v>
      </c>
      <c r="E261" s="214" t="s">
        <v>135</v>
      </c>
      <c r="F261" s="214" t="s">
        <v>1362</v>
      </c>
      <c r="G261" s="214" t="s">
        <v>1363</v>
      </c>
      <c r="H261" s="214" t="s">
        <v>138</v>
      </c>
      <c r="I261" s="214" t="s">
        <v>426</v>
      </c>
      <c r="J261" s="214" t="s">
        <v>357</v>
      </c>
      <c r="K261" s="214" t="s">
        <v>200</v>
      </c>
      <c r="L261" s="214" t="s">
        <v>142</v>
      </c>
      <c r="M261" s="214" t="s">
        <v>175</v>
      </c>
      <c r="N261" s="214" t="s">
        <v>175</v>
      </c>
      <c r="O261" s="214" t="s">
        <v>175</v>
      </c>
      <c r="P261" s="214" t="s">
        <v>145</v>
      </c>
      <c r="Q261" s="214" t="s">
        <v>180</v>
      </c>
      <c r="R261" s="214" t="s">
        <v>406</v>
      </c>
      <c r="S261" s="214" t="s">
        <v>148</v>
      </c>
      <c r="T261" s="214" t="s">
        <v>167</v>
      </c>
      <c r="U261" s="214" t="s">
        <v>135</v>
      </c>
      <c r="V261" s="214" t="s">
        <v>1270</v>
      </c>
      <c r="W261" s="218">
        <v>45070</v>
      </c>
      <c r="X261" s="214" t="s">
        <v>352</v>
      </c>
      <c r="Y261" s="214" t="s">
        <v>1364</v>
      </c>
      <c r="Z261" s="214" t="s">
        <v>256</v>
      </c>
      <c r="AA261" s="214" t="s">
        <v>202</v>
      </c>
      <c r="AB261" s="218">
        <v>45896</v>
      </c>
      <c r="AC261" s="214" t="s">
        <v>185</v>
      </c>
      <c r="AD261" s="214" t="s">
        <v>150</v>
      </c>
      <c r="AE261" s="214" t="s">
        <v>150</v>
      </c>
      <c r="AF261" s="214" t="s">
        <v>150</v>
      </c>
      <c r="AG261" s="214" t="s">
        <v>258</v>
      </c>
      <c r="AH261" s="214" t="s">
        <v>258</v>
      </c>
      <c r="AI261" s="214" t="s">
        <v>258</v>
      </c>
      <c r="AJ261" s="190" t="str">
        <f t="shared" si="38"/>
        <v>Alta</v>
      </c>
    </row>
    <row r="262" spans="1:36" ht="120" x14ac:dyDescent="0.25">
      <c r="A262" s="214" t="s">
        <v>1365</v>
      </c>
      <c r="B262" s="214" t="s">
        <v>224</v>
      </c>
      <c r="C262" s="214" t="s">
        <v>1336</v>
      </c>
      <c r="D262" s="214" t="s">
        <v>1366</v>
      </c>
      <c r="E262" s="214" t="s">
        <v>135</v>
      </c>
      <c r="F262" s="214" t="s">
        <v>1367</v>
      </c>
      <c r="G262" s="214" t="s">
        <v>1368</v>
      </c>
      <c r="H262" s="214" t="s">
        <v>138</v>
      </c>
      <c r="I262" s="214" t="s">
        <v>161</v>
      </c>
      <c r="J262" s="214" t="s">
        <v>162</v>
      </c>
      <c r="K262" s="214" t="s">
        <v>191</v>
      </c>
      <c r="L262" s="214" t="s">
        <v>142</v>
      </c>
      <c r="M262" s="214" t="s">
        <v>1352</v>
      </c>
      <c r="N262" s="214" t="s">
        <v>1367</v>
      </c>
      <c r="O262" s="214" t="s">
        <v>1369</v>
      </c>
      <c r="P262" s="214" t="s">
        <v>150</v>
      </c>
      <c r="Q262" s="214" t="s">
        <v>146</v>
      </c>
      <c r="R262" s="214" t="s">
        <v>1270</v>
      </c>
      <c r="S262" s="214" t="s">
        <v>148</v>
      </c>
      <c r="T262" s="214" t="s">
        <v>149</v>
      </c>
      <c r="U262" s="214" t="s">
        <v>135</v>
      </c>
      <c r="V262" s="214" t="s">
        <v>1270</v>
      </c>
      <c r="W262" s="218" t="str">
        <f t="shared" si="67"/>
        <v>N/A</v>
      </c>
      <c r="X262" s="214" t="s">
        <v>135</v>
      </c>
      <c r="Y262" s="214" t="str">
        <f t="shared" si="65"/>
        <v>N/A</v>
      </c>
      <c r="Z262" s="214" t="str">
        <f t="shared" si="66"/>
        <v>N/A</v>
      </c>
      <c r="AA262" s="214" t="s">
        <v>135</v>
      </c>
      <c r="AB262" s="218" t="str">
        <f t="shared" si="68"/>
        <v>N/A</v>
      </c>
      <c r="AC262" s="214" t="str">
        <f t="shared" si="69"/>
        <v>N/A</v>
      </c>
      <c r="AD262" s="214" t="s">
        <v>150</v>
      </c>
      <c r="AE262" s="214" t="s">
        <v>150</v>
      </c>
      <c r="AF262" s="214" t="s">
        <v>150</v>
      </c>
      <c r="AG262" s="214" t="s">
        <v>151</v>
      </c>
      <c r="AH262" s="214" t="s">
        <v>151</v>
      </c>
      <c r="AI262" s="214" t="s">
        <v>151</v>
      </c>
      <c r="AJ262" s="190" t="str">
        <f t="shared" si="38"/>
        <v>Media</v>
      </c>
    </row>
    <row r="263" spans="1:36" ht="60" x14ac:dyDescent="0.25">
      <c r="A263" s="214" t="s">
        <v>1370</v>
      </c>
      <c r="B263" s="214" t="s">
        <v>224</v>
      </c>
      <c r="C263" s="214" t="s">
        <v>1336</v>
      </c>
      <c r="D263" s="214" t="s">
        <v>135</v>
      </c>
      <c r="E263" s="214" t="s">
        <v>135</v>
      </c>
      <c r="F263" s="214" t="s">
        <v>1371</v>
      </c>
      <c r="G263" s="214" t="s">
        <v>1372</v>
      </c>
      <c r="H263" s="214" t="s">
        <v>138</v>
      </c>
      <c r="I263" s="214" t="s">
        <v>161</v>
      </c>
      <c r="J263" s="214" t="s">
        <v>162</v>
      </c>
      <c r="K263" s="214" t="s">
        <v>174</v>
      </c>
      <c r="L263" s="214" t="s">
        <v>142</v>
      </c>
      <c r="M263" s="214" t="s">
        <v>1352</v>
      </c>
      <c r="N263" s="214" t="s">
        <v>1373</v>
      </c>
      <c r="O263" s="214" t="s">
        <v>1372</v>
      </c>
      <c r="P263" s="214" t="s">
        <v>150</v>
      </c>
      <c r="Q263" s="214" t="s">
        <v>146</v>
      </c>
      <c r="R263" s="214" t="s">
        <v>1270</v>
      </c>
      <c r="S263" s="214" t="s">
        <v>148</v>
      </c>
      <c r="T263" s="214" t="s">
        <v>149</v>
      </c>
      <c r="U263" s="214" t="s">
        <v>135</v>
      </c>
      <c r="V263" s="214" t="s">
        <v>1270</v>
      </c>
      <c r="W263" s="218" t="str">
        <f t="shared" si="67"/>
        <v>N/A</v>
      </c>
      <c r="X263" s="214" t="s">
        <v>135</v>
      </c>
      <c r="Y263" s="214" t="str">
        <f t="shared" si="65"/>
        <v>N/A</v>
      </c>
      <c r="Z263" s="214" t="str">
        <f t="shared" si="66"/>
        <v>N/A</v>
      </c>
      <c r="AA263" s="214" t="s">
        <v>135</v>
      </c>
      <c r="AB263" s="218" t="str">
        <f t="shared" si="68"/>
        <v>N/A</v>
      </c>
      <c r="AC263" s="214" t="str">
        <f t="shared" si="69"/>
        <v>N/A</v>
      </c>
      <c r="AD263" s="214" t="s">
        <v>150</v>
      </c>
      <c r="AE263" s="214" t="s">
        <v>150</v>
      </c>
      <c r="AF263" s="214" t="s">
        <v>150</v>
      </c>
      <c r="AG263" s="214" t="s">
        <v>169</v>
      </c>
      <c r="AH263" s="214" t="s">
        <v>169</v>
      </c>
      <c r="AI263" s="214" t="s">
        <v>169</v>
      </c>
      <c r="AJ263" s="190" t="str">
        <f t="shared" si="38"/>
        <v>Baja</v>
      </c>
    </row>
    <row r="264" spans="1:36" ht="75" x14ac:dyDescent="0.25">
      <c r="A264" s="214" t="s">
        <v>1374</v>
      </c>
      <c r="B264" s="214" t="s">
        <v>224</v>
      </c>
      <c r="C264" s="214" t="s">
        <v>1336</v>
      </c>
      <c r="D264" s="214" t="s">
        <v>135</v>
      </c>
      <c r="E264" s="214" t="s">
        <v>135</v>
      </c>
      <c r="F264" s="214" t="s">
        <v>1375</v>
      </c>
      <c r="G264" s="214" t="s">
        <v>1376</v>
      </c>
      <c r="H264" s="214" t="s">
        <v>138</v>
      </c>
      <c r="I264" s="214" t="s">
        <v>161</v>
      </c>
      <c r="J264" s="214" t="s">
        <v>162</v>
      </c>
      <c r="K264" s="214" t="s">
        <v>195</v>
      </c>
      <c r="L264" s="214" t="s">
        <v>142</v>
      </c>
      <c r="M264" s="214" t="s">
        <v>1352</v>
      </c>
      <c r="N264" s="214" t="s">
        <v>1377</v>
      </c>
      <c r="O264" s="214" t="s">
        <v>1376</v>
      </c>
      <c r="P264" s="214" t="s">
        <v>150</v>
      </c>
      <c r="Q264" s="214" t="s">
        <v>146</v>
      </c>
      <c r="R264" s="214" t="s">
        <v>1270</v>
      </c>
      <c r="S264" s="214" t="s">
        <v>148</v>
      </c>
      <c r="T264" s="214" t="s">
        <v>167</v>
      </c>
      <c r="U264" s="214" t="s">
        <v>135</v>
      </c>
      <c r="V264" s="214" t="s">
        <v>1270</v>
      </c>
      <c r="W264" s="218" t="str">
        <f t="shared" si="67"/>
        <v>N/A</v>
      </c>
      <c r="X264" s="214" t="s">
        <v>135</v>
      </c>
      <c r="Y264" s="214" t="str">
        <f t="shared" si="65"/>
        <v>N/A</v>
      </c>
      <c r="Z264" s="214" t="str">
        <f t="shared" si="66"/>
        <v>N/A</v>
      </c>
      <c r="AA264" s="214" t="s">
        <v>135</v>
      </c>
      <c r="AB264" s="218" t="str">
        <f t="shared" si="68"/>
        <v>N/A</v>
      </c>
      <c r="AC264" s="214" t="str">
        <f t="shared" si="69"/>
        <v>N/A</v>
      </c>
      <c r="AD264" s="214" t="s">
        <v>150</v>
      </c>
      <c r="AE264" s="214" t="s">
        <v>150</v>
      </c>
      <c r="AF264" s="214" t="s">
        <v>150</v>
      </c>
      <c r="AG264" s="214" t="s">
        <v>169</v>
      </c>
      <c r="AH264" s="214" t="s">
        <v>169</v>
      </c>
      <c r="AI264" s="214" t="s">
        <v>169</v>
      </c>
      <c r="AJ264" s="190" t="str">
        <f t="shared" si="38"/>
        <v>Baja</v>
      </c>
    </row>
    <row r="265" spans="1:36" ht="107.25" customHeight="1" x14ac:dyDescent="0.25">
      <c r="A265" s="214" t="s">
        <v>1378</v>
      </c>
      <c r="B265" s="214" t="s">
        <v>224</v>
      </c>
      <c r="C265" s="214" t="s">
        <v>1336</v>
      </c>
      <c r="D265" s="214" t="s">
        <v>1343</v>
      </c>
      <c r="E265" s="214" t="s">
        <v>135</v>
      </c>
      <c r="F265" s="214" t="s">
        <v>1379</v>
      </c>
      <c r="G265" s="214" t="s">
        <v>1380</v>
      </c>
      <c r="H265" s="214" t="s">
        <v>138</v>
      </c>
      <c r="I265" s="214" t="s">
        <v>161</v>
      </c>
      <c r="J265" s="214" t="s">
        <v>162</v>
      </c>
      <c r="K265" s="214" t="s">
        <v>195</v>
      </c>
      <c r="L265" s="214" t="s">
        <v>142</v>
      </c>
      <c r="M265" s="214" t="s">
        <v>269</v>
      </c>
      <c r="N265" s="214" t="s">
        <v>1381</v>
      </c>
      <c r="O265" s="214" t="s">
        <v>1380</v>
      </c>
      <c r="P265" s="214" t="s">
        <v>150</v>
      </c>
      <c r="Q265" s="214" t="s">
        <v>146</v>
      </c>
      <c r="R265" s="214" t="s">
        <v>1270</v>
      </c>
      <c r="S265" s="214" t="s">
        <v>1382</v>
      </c>
      <c r="T265" s="214" t="s">
        <v>167</v>
      </c>
      <c r="U265" s="214" t="s">
        <v>1383</v>
      </c>
      <c r="V265" s="214" t="s">
        <v>1270</v>
      </c>
      <c r="W265" s="218" t="str">
        <f t="shared" si="67"/>
        <v>N/A</v>
      </c>
      <c r="X265" s="214" t="s">
        <v>135</v>
      </c>
      <c r="Y265" s="214" t="str">
        <f t="shared" si="65"/>
        <v>N/A</v>
      </c>
      <c r="Z265" s="214" t="str">
        <f t="shared" si="66"/>
        <v>N/A</v>
      </c>
      <c r="AA265" s="214" t="s">
        <v>135</v>
      </c>
      <c r="AB265" s="218" t="str">
        <f t="shared" si="68"/>
        <v>N/A</v>
      </c>
      <c r="AC265" s="214" t="str">
        <f t="shared" si="69"/>
        <v>N/A</v>
      </c>
      <c r="AD265" s="214" t="s">
        <v>150</v>
      </c>
      <c r="AE265" s="214" t="s">
        <v>150</v>
      </c>
      <c r="AF265" s="214" t="s">
        <v>150</v>
      </c>
      <c r="AG265" s="214" t="s">
        <v>169</v>
      </c>
      <c r="AH265" s="214" t="s">
        <v>169</v>
      </c>
      <c r="AI265" s="214" t="s">
        <v>169</v>
      </c>
      <c r="AJ265" s="190" t="str">
        <f t="shared" si="38"/>
        <v>Baja</v>
      </c>
    </row>
    <row r="266" spans="1:36" ht="75" x14ac:dyDescent="0.25">
      <c r="A266" s="214" t="s">
        <v>1384</v>
      </c>
      <c r="B266" s="214" t="s">
        <v>224</v>
      </c>
      <c r="C266" s="214" t="s">
        <v>1336</v>
      </c>
      <c r="D266" s="214" t="s">
        <v>1343</v>
      </c>
      <c r="E266" s="214" t="s">
        <v>135</v>
      </c>
      <c r="F266" s="214" t="s">
        <v>1385</v>
      </c>
      <c r="G266" s="214" t="s">
        <v>1386</v>
      </c>
      <c r="H266" s="214" t="s">
        <v>138</v>
      </c>
      <c r="I266" s="214" t="s">
        <v>161</v>
      </c>
      <c r="J266" s="214" t="s">
        <v>162</v>
      </c>
      <c r="K266" s="214" t="s">
        <v>191</v>
      </c>
      <c r="L266" s="214" t="s">
        <v>142</v>
      </c>
      <c r="M266" s="214" t="s">
        <v>500</v>
      </c>
      <c r="N266" s="214" t="s">
        <v>1387</v>
      </c>
      <c r="O266" s="214" t="s">
        <v>1386</v>
      </c>
      <c r="P266" s="214" t="s">
        <v>150</v>
      </c>
      <c r="Q266" s="214" t="s">
        <v>146</v>
      </c>
      <c r="R266" s="214" t="s">
        <v>1270</v>
      </c>
      <c r="S266" s="214" t="s">
        <v>148</v>
      </c>
      <c r="T266" s="214" t="s">
        <v>149</v>
      </c>
      <c r="U266" s="214" t="s">
        <v>135</v>
      </c>
      <c r="V266" s="214" t="s">
        <v>1270</v>
      </c>
      <c r="W266" s="218" t="str">
        <f t="shared" si="67"/>
        <v>N/A</v>
      </c>
      <c r="X266" s="214" t="s">
        <v>135</v>
      </c>
      <c r="Y266" s="214" t="str">
        <f t="shared" si="65"/>
        <v>N/A</v>
      </c>
      <c r="Z266" s="214" t="str">
        <f t="shared" si="66"/>
        <v>N/A</v>
      </c>
      <c r="AA266" s="214" t="s">
        <v>135</v>
      </c>
      <c r="AB266" s="218" t="str">
        <f t="shared" si="68"/>
        <v>N/A</v>
      </c>
      <c r="AC266" s="214" t="str">
        <f t="shared" si="69"/>
        <v>N/A</v>
      </c>
      <c r="AD266" s="214" t="s">
        <v>150</v>
      </c>
      <c r="AE266" s="214" t="s">
        <v>150</v>
      </c>
      <c r="AF266" s="214" t="s">
        <v>150</v>
      </c>
      <c r="AG266" s="214" t="s">
        <v>169</v>
      </c>
      <c r="AH266" s="214" t="s">
        <v>169</v>
      </c>
      <c r="AI266" s="214" t="s">
        <v>169</v>
      </c>
      <c r="AJ266" s="190" t="str">
        <f t="shared" ref="AJ266:AJ289" si="70">IF(OR(AND(AG266="Alta",AH266="Alta"),AND(AG266="Alta",AI266="Alta"),AND(AH266="Alta",AI266="Alta")),"Alta",IF(AND(AG266="Baja",AH266="Baja",AI266="Baja"),"Baja",IF(AG266="Media","Media",IF(AG266="Alta","Media",IF(AH266="Media","Media",IF(AH266="Alta","Media",IF(AI266="Media","Media",IF(AI266="Alta","Media",""))))))))</f>
        <v>Baja</v>
      </c>
    </row>
    <row r="267" spans="1:36" ht="135" x14ac:dyDescent="0.25">
      <c r="A267" s="214" t="s">
        <v>1388</v>
      </c>
      <c r="B267" s="214" t="s">
        <v>224</v>
      </c>
      <c r="C267" s="214" t="s">
        <v>1389</v>
      </c>
      <c r="D267" s="214" t="s">
        <v>135</v>
      </c>
      <c r="E267" s="214" t="s">
        <v>135</v>
      </c>
      <c r="F267" s="214" t="s">
        <v>1390</v>
      </c>
      <c r="G267" s="214" t="s">
        <v>1391</v>
      </c>
      <c r="H267" s="214" t="s">
        <v>138</v>
      </c>
      <c r="I267" s="214" t="s">
        <v>161</v>
      </c>
      <c r="J267" s="214" t="s">
        <v>218</v>
      </c>
      <c r="K267" s="214" t="s">
        <v>141</v>
      </c>
      <c r="L267" s="214" t="s">
        <v>142</v>
      </c>
      <c r="M267" s="214" t="s">
        <v>163</v>
      </c>
      <c r="N267" s="214" t="s">
        <v>1392</v>
      </c>
      <c r="O267" s="214" t="s">
        <v>1393</v>
      </c>
      <c r="P267" s="214" t="s">
        <v>150</v>
      </c>
      <c r="Q267" s="214" t="s">
        <v>146</v>
      </c>
      <c r="R267" s="214" t="s">
        <v>1394</v>
      </c>
      <c r="S267" s="214" t="s">
        <v>148</v>
      </c>
      <c r="T267" s="214" t="s">
        <v>1395</v>
      </c>
      <c r="U267" s="214" t="s">
        <v>135</v>
      </c>
      <c r="V267" s="214" t="s">
        <v>1394</v>
      </c>
      <c r="W267" s="218" t="str">
        <f t="shared" si="67"/>
        <v>N/A</v>
      </c>
      <c r="X267" s="214" t="s">
        <v>135</v>
      </c>
      <c r="Y267" s="214" t="str">
        <f t="shared" si="65"/>
        <v>N/A</v>
      </c>
      <c r="Z267" s="214" t="str">
        <f t="shared" si="66"/>
        <v>N/A</v>
      </c>
      <c r="AA267" s="214" t="s">
        <v>135</v>
      </c>
      <c r="AB267" s="218" t="str">
        <f t="shared" si="68"/>
        <v>N/A</v>
      </c>
      <c r="AC267" s="214" t="str">
        <f t="shared" si="69"/>
        <v>N/A</v>
      </c>
      <c r="AD267" s="214" t="s">
        <v>150</v>
      </c>
      <c r="AE267" s="214" t="s">
        <v>150</v>
      </c>
      <c r="AF267" s="214" t="s">
        <v>150</v>
      </c>
      <c r="AG267" s="214" t="s">
        <v>169</v>
      </c>
      <c r="AH267" s="214" t="s">
        <v>151</v>
      </c>
      <c r="AI267" s="214" t="s">
        <v>151</v>
      </c>
      <c r="AJ267" s="190" t="str">
        <f t="shared" si="70"/>
        <v>Media</v>
      </c>
    </row>
    <row r="268" spans="1:36" ht="135" x14ac:dyDescent="0.25">
      <c r="A268" s="214" t="s">
        <v>1396</v>
      </c>
      <c r="B268" s="214" t="s">
        <v>224</v>
      </c>
      <c r="C268" s="214" t="s">
        <v>1389</v>
      </c>
      <c r="D268" s="214" t="s">
        <v>135</v>
      </c>
      <c r="E268" s="214" t="s">
        <v>135</v>
      </c>
      <c r="F268" s="214" t="s">
        <v>1397</v>
      </c>
      <c r="G268" s="214" t="s">
        <v>1398</v>
      </c>
      <c r="H268" s="214" t="s">
        <v>138</v>
      </c>
      <c r="I268" s="214" t="s">
        <v>161</v>
      </c>
      <c r="J268" s="214" t="s">
        <v>218</v>
      </c>
      <c r="K268" s="214" t="s">
        <v>141</v>
      </c>
      <c r="L268" s="214" t="s">
        <v>142</v>
      </c>
      <c r="M268" s="214" t="s">
        <v>163</v>
      </c>
      <c r="N268" s="214" t="s">
        <v>1392</v>
      </c>
      <c r="O268" s="214" t="s">
        <v>1393</v>
      </c>
      <c r="P268" s="214" t="s">
        <v>150</v>
      </c>
      <c r="Q268" s="214" t="s">
        <v>146</v>
      </c>
      <c r="R268" s="214" t="s">
        <v>1394</v>
      </c>
      <c r="S268" s="214" t="s">
        <v>148</v>
      </c>
      <c r="T268" s="214" t="s">
        <v>1395</v>
      </c>
      <c r="U268" s="214" t="s">
        <v>135</v>
      </c>
      <c r="V268" s="214" t="s">
        <v>1394</v>
      </c>
      <c r="W268" s="218" t="str">
        <f t="shared" si="67"/>
        <v>N/A</v>
      </c>
      <c r="X268" s="214" t="s">
        <v>135</v>
      </c>
      <c r="Y268" s="214" t="str">
        <f t="shared" si="65"/>
        <v>N/A</v>
      </c>
      <c r="Z268" s="214" t="str">
        <f t="shared" si="66"/>
        <v>N/A</v>
      </c>
      <c r="AA268" s="214" t="s">
        <v>135</v>
      </c>
      <c r="AB268" s="218" t="str">
        <f t="shared" si="68"/>
        <v>N/A</v>
      </c>
      <c r="AC268" s="214" t="str">
        <f t="shared" si="69"/>
        <v>N/A</v>
      </c>
      <c r="AD268" s="214" t="s">
        <v>150</v>
      </c>
      <c r="AE268" s="214" t="s">
        <v>150</v>
      </c>
      <c r="AF268" s="214" t="s">
        <v>150</v>
      </c>
      <c r="AG268" s="214" t="s">
        <v>169</v>
      </c>
      <c r="AH268" s="214" t="s">
        <v>151</v>
      </c>
      <c r="AI268" s="214" t="s">
        <v>151</v>
      </c>
      <c r="AJ268" s="190" t="str">
        <f t="shared" si="70"/>
        <v>Media</v>
      </c>
    </row>
    <row r="269" spans="1:36" ht="135" x14ac:dyDescent="0.25">
      <c r="A269" s="214" t="s">
        <v>1399</v>
      </c>
      <c r="B269" s="214" t="s">
        <v>224</v>
      </c>
      <c r="C269" s="214" t="s">
        <v>1389</v>
      </c>
      <c r="D269" s="214" t="s">
        <v>135</v>
      </c>
      <c r="E269" s="214" t="s">
        <v>135</v>
      </c>
      <c r="F269" s="214" t="s">
        <v>1400</v>
      </c>
      <c r="G269" s="214" t="s">
        <v>1401</v>
      </c>
      <c r="H269" s="214" t="s">
        <v>138</v>
      </c>
      <c r="I269" s="214" t="s">
        <v>161</v>
      </c>
      <c r="J269" s="214" t="s">
        <v>218</v>
      </c>
      <c r="K269" s="214" t="s">
        <v>141</v>
      </c>
      <c r="L269" s="214" t="s">
        <v>142</v>
      </c>
      <c r="M269" s="214" t="s">
        <v>163</v>
      </c>
      <c r="N269" s="214" t="s">
        <v>1392</v>
      </c>
      <c r="O269" s="214" t="s">
        <v>1393</v>
      </c>
      <c r="P269" s="214" t="s">
        <v>150</v>
      </c>
      <c r="Q269" s="214" t="s">
        <v>146</v>
      </c>
      <c r="R269" s="214" t="s">
        <v>1394</v>
      </c>
      <c r="S269" s="214" t="s">
        <v>148</v>
      </c>
      <c r="T269" s="214" t="s">
        <v>1395</v>
      </c>
      <c r="U269" s="214" t="s">
        <v>135</v>
      </c>
      <c r="V269" s="214" t="s">
        <v>1394</v>
      </c>
      <c r="W269" s="218" t="str">
        <f t="shared" si="67"/>
        <v>N/A</v>
      </c>
      <c r="X269" s="214" t="s">
        <v>135</v>
      </c>
      <c r="Y269" s="214" t="str">
        <f t="shared" si="65"/>
        <v>N/A</v>
      </c>
      <c r="Z269" s="214" t="str">
        <f t="shared" si="66"/>
        <v>N/A</v>
      </c>
      <c r="AA269" s="214" t="s">
        <v>135</v>
      </c>
      <c r="AB269" s="218" t="str">
        <f t="shared" si="68"/>
        <v>N/A</v>
      </c>
      <c r="AC269" s="214" t="str">
        <f t="shared" si="69"/>
        <v>N/A</v>
      </c>
      <c r="AD269" s="214" t="s">
        <v>150</v>
      </c>
      <c r="AE269" s="214" t="s">
        <v>150</v>
      </c>
      <c r="AF269" s="214" t="s">
        <v>150</v>
      </c>
      <c r="AG269" s="214" t="s">
        <v>169</v>
      </c>
      <c r="AH269" s="214" t="s">
        <v>151</v>
      </c>
      <c r="AI269" s="214" t="s">
        <v>151</v>
      </c>
      <c r="AJ269" s="190" t="str">
        <f t="shared" si="70"/>
        <v>Media</v>
      </c>
    </row>
    <row r="270" spans="1:36" ht="135" x14ac:dyDescent="0.25">
      <c r="A270" s="214" t="s">
        <v>1402</v>
      </c>
      <c r="B270" s="214" t="s">
        <v>224</v>
      </c>
      <c r="C270" s="214" t="s">
        <v>1389</v>
      </c>
      <c r="D270" s="214" t="s">
        <v>135</v>
      </c>
      <c r="E270" s="214" t="s">
        <v>135</v>
      </c>
      <c r="F270" s="214" t="s">
        <v>1403</v>
      </c>
      <c r="G270" s="214" t="s">
        <v>1404</v>
      </c>
      <c r="H270" s="214" t="s">
        <v>138</v>
      </c>
      <c r="I270" s="214" t="s">
        <v>161</v>
      </c>
      <c r="J270" s="214" t="s">
        <v>218</v>
      </c>
      <c r="K270" s="214" t="s">
        <v>141</v>
      </c>
      <c r="L270" s="214" t="s">
        <v>142</v>
      </c>
      <c r="M270" s="214" t="s">
        <v>163</v>
      </c>
      <c r="N270" s="214" t="s">
        <v>1392</v>
      </c>
      <c r="O270" s="214" t="s">
        <v>1393</v>
      </c>
      <c r="P270" s="214" t="s">
        <v>150</v>
      </c>
      <c r="Q270" s="214" t="s">
        <v>146</v>
      </c>
      <c r="R270" s="214" t="s">
        <v>1394</v>
      </c>
      <c r="S270" s="214" t="s">
        <v>148</v>
      </c>
      <c r="T270" s="214" t="s">
        <v>1395</v>
      </c>
      <c r="U270" s="214" t="s">
        <v>135</v>
      </c>
      <c r="V270" s="214" t="s">
        <v>1394</v>
      </c>
      <c r="W270" s="218" t="str">
        <f t="shared" si="67"/>
        <v>N/A</v>
      </c>
      <c r="X270" s="214" t="s">
        <v>135</v>
      </c>
      <c r="Y270" s="214" t="str">
        <f t="shared" si="65"/>
        <v>N/A</v>
      </c>
      <c r="Z270" s="214" t="str">
        <f t="shared" si="66"/>
        <v>N/A</v>
      </c>
      <c r="AA270" s="214" t="s">
        <v>135</v>
      </c>
      <c r="AB270" s="218" t="str">
        <f t="shared" si="68"/>
        <v>N/A</v>
      </c>
      <c r="AC270" s="214" t="str">
        <f t="shared" si="69"/>
        <v>N/A</v>
      </c>
      <c r="AD270" s="214" t="s">
        <v>150</v>
      </c>
      <c r="AE270" s="214" t="s">
        <v>150</v>
      </c>
      <c r="AF270" s="214" t="s">
        <v>150</v>
      </c>
      <c r="AG270" s="214" t="s">
        <v>169</v>
      </c>
      <c r="AH270" s="214" t="s">
        <v>151</v>
      </c>
      <c r="AI270" s="214" t="s">
        <v>151</v>
      </c>
      <c r="AJ270" s="190" t="str">
        <f t="shared" si="70"/>
        <v>Media</v>
      </c>
    </row>
    <row r="271" spans="1:36" ht="180" x14ac:dyDescent="0.25">
      <c r="A271" s="214" t="s">
        <v>1405</v>
      </c>
      <c r="B271" s="214" t="s">
        <v>224</v>
      </c>
      <c r="C271" s="214" t="s">
        <v>1389</v>
      </c>
      <c r="D271" s="214" t="s">
        <v>135</v>
      </c>
      <c r="E271" s="214" t="s">
        <v>135</v>
      </c>
      <c r="F271" s="214" t="s">
        <v>1406</v>
      </c>
      <c r="G271" s="214" t="s">
        <v>1407</v>
      </c>
      <c r="H271" s="214" t="s">
        <v>138</v>
      </c>
      <c r="I271" s="214" t="s">
        <v>161</v>
      </c>
      <c r="J271" s="214" t="s">
        <v>162</v>
      </c>
      <c r="K271" s="214" t="s">
        <v>174</v>
      </c>
      <c r="L271" s="214" t="s">
        <v>142</v>
      </c>
      <c r="M271" s="214" t="s">
        <v>163</v>
      </c>
      <c r="N271" s="214" t="s">
        <v>1408</v>
      </c>
      <c r="O271" s="214" t="s">
        <v>1409</v>
      </c>
      <c r="P271" s="214" t="s">
        <v>150</v>
      </c>
      <c r="Q271" s="214" t="s">
        <v>146</v>
      </c>
      <c r="R271" s="214" t="s">
        <v>1394</v>
      </c>
      <c r="S271" s="214" t="s">
        <v>148</v>
      </c>
      <c r="T271" s="214" t="s">
        <v>167</v>
      </c>
      <c r="U271" s="214" t="s">
        <v>135</v>
      </c>
      <c r="V271" s="214" t="s">
        <v>1394</v>
      </c>
      <c r="W271" s="218" t="str">
        <f t="shared" si="67"/>
        <v>N/A</v>
      </c>
      <c r="X271" s="214" t="s">
        <v>135</v>
      </c>
      <c r="Y271" s="214" t="str">
        <f t="shared" si="65"/>
        <v>N/A</v>
      </c>
      <c r="Z271" s="214" t="str">
        <f t="shared" si="66"/>
        <v>N/A</v>
      </c>
      <c r="AA271" s="214" t="s">
        <v>135</v>
      </c>
      <c r="AB271" s="218" t="str">
        <f t="shared" si="68"/>
        <v>N/A</v>
      </c>
      <c r="AC271" s="214" t="str">
        <f t="shared" si="69"/>
        <v>N/A</v>
      </c>
      <c r="AD271" s="214" t="s">
        <v>150</v>
      </c>
      <c r="AE271" s="214" t="s">
        <v>150</v>
      </c>
      <c r="AF271" s="214" t="s">
        <v>150</v>
      </c>
      <c r="AG271" s="214" t="s">
        <v>169</v>
      </c>
      <c r="AH271" s="214" t="s">
        <v>151</v>
      </c>
      <c r="AI271" s="214" t="s">
        <v>151</v>
      </c>
      <c r="AJ271" s="190" t="str">
        <f t="shared" si="70"/>
        <v>Media</v>
      </c>
    </row>
    <row r="272" spans="1:36" ht="180" x14ac:dyDescent="0.25">
      <c r="A272" s="214" t="s">
        <v>1410</v>
      </c>
      <c r="B272" s="214" t="s">
        <v>224</v>
      </c>
      <c r="C272" s="214" t="s">
        <v>1389</v>
      </c>
      <c r="D272" s="214" t="s">
        <v>135</v>
      </c>
      <c r="E272" s="214" t="s">
        <v>135</v>
      </c>
      <c r="F272" s="214" t="s">
        <v>1411</v>
      </c>
      <c r="G272" s="214" t="s">
        <v>1412</v>
      </c>
      <c r="H272" s="214" t="s">
        <v>138</v>
      </c>
      <c r="I272" s="214" t="s">
        <v>161</v>
      </c>
      <c r="J272" s="214" t="s">
        <v>242</v>
      </c>
      <c r="K272" s="214" t="s">
        <v>141</v>
      </c>
      <c r="L272" s="214" t="s">
        <v>142</v>
      </c>
      <c r="M272" s="214" t="s">
        <v>163</v>
      </c>
      <c r="N272" s="214" t="s">
        <v>1408</v>
      </c>
      <c r="O272" s="214" t="s">
        <v>1409</v>
      </c>
      <c r="P272" s="214" t="s">
        <v>150</v>
      </c>
      <c r="Q272" s="214" t="s">
        <v>146</v>
      </c>
      <c r="R272" s="214" t="s">
        <v>1394</v>
      </c>
      <c r="S272" s="214" t="s">
        <v>148</v>
      </c>
      <c r="T272" s="214" t="s">
        <v>1395</v>
      </c>
      <c r="U272" s="214" t="s">
        <v>135</v>
      </c>
      <c r="V272" s="214" t="s">
        <v>1394</v>
      </c>
      <c r="W272" s="218" t="str">
        <f t="shared" si="67"/>
        <v>N/A</v>
      </c>
      <c r="X272" s="214" t="s">
        <v>135</v>
      </c>
      <c r="Y272" s="214" t="str">
        <f t="shared" si="65"/>
        <v>N/A</v>
      </c>
      <c r="Z272" s="214" t="str">
        <f t="shared" si="66"/>
        <v>N/A</v>
      </c>
      <c r="AA272" s="214" t="s">
        <v>135</v>
      </c>
      <c r="AB272" s="218" t="str">
        <f t="shared" si="68"/>
        <v>N/A</v>
      </c>
      <c r="AC272" s="214" t="str">
        <f t="shared" si="69"/>
        <v>N/A</v>
      </c>
      <c r="AD272" s="214" t="s">
        <v>150</v>
      </c>
      <c r="AE272" s="214" t="s">
        <v>150</v>
      </c>
      <c r="AF272" s="214" t="s">
        <v>150</v>
      </c>
      <c r="AG272" s="214" t="s">
        <v>169</v>
      </c>
      <c r="AH272" s="214" t="s">
        <v>151</v>
      </c>
      <c r="AI272" s="214" t="s">
        <v>151</v>
      </c>
      <c r="AJ272" s="190" t="str">
        <f t="shared" si="70"/>
        <v>Media</v>
      </c>
    </row>
    <row r="273" spans="1:36" ht="180" x14ac:dyDescent="0.25">
      <c r="A273" s="214" t="s">
        <v>1413</v>
      </c>
      <c r="B273" s="214" t="s">
        <v>224</v>
      </c>
      <c r="C273" s="214" t="s">
        <v>1389</v>
      </c>
      <c r="D273" s="214" t="s">
        <v>135</v>
      </c>
      <c r="E273" s="214" t="s">
        <v>135</v>
      </c>
      <c r="F273" s="214" t="s">
        <v>1414</v>
      </c>
      <c r="G273" s="214" t="s">
        <v>1415</v>
      </c>
      <c r="H273" s="214" t="s">
        <v>138</v>
      </c>
      <c r="I273" s="214" t="s">
        <v>161</v>
      </c>
      <c r="J273" s="214" t="s">
        <v>162</v>
      </c>
      <c r="K273" s="214" t="s">
        <v>141</v>
      </c>
      <c r="L273" s="214" t="s">
        <v>142</v>
      </c>
      <c r="M273" s="214" t="s">
        <v>163</v>
      </c>
      <c r="N273" s="214" t="s">
        <v>1408</v>
      </c>
      <c r="O273" s="214" t="s">
        <v>1409</v>
      </c>
      <c r="P273" s="214" t="s">
        <v>150</v>
      </c>
      <c r="Q273" s="214" t="s">
        <v>146</v>
      </c>
      <c r="R273" s="214" t="s">
        <v>1394</v>
      </c>
      <c r="S273" s="214" t="s">
        <v>148</v>
      </c>
      <c r="T273" s="214" t="s">
        <v>167</v>
      </c>
      <c r="U273" s="214" t="s">
        <v>135</v>
      </c>
      <c r="V273" s="214" t="s">
        <v>1394</v>
      </c>
      <c r="W273" s="218" t="str">
        <f t="shared" si="67"/>
        <v>N/A</v>
      </c>
      <c r="X273" s="214" t="s">
        <v>135</v>
      </c>
      <c r="Y273" s="214" t="str">
        <f t="shared" si="65"/>
        <v>N/A</v>
      </c>
      <c r="Z273" s="214" t="str">
        <f t="shared" si="66"/>
        <v>N/A</v>
      </c>
      <c r="AA273" s="214" t="s">
        <v>135</v>
      </c>
      <c r="AB273" s="218" t="str">
        <f t="shared" si="68"/>
        <v>N/A</v>
      </c>
      <c r="AC273" s="214" t="str">
        <f t="shared" si="69"/>
        <v>N/A</v>
      </c>
      <c r="AD273" s="214" t="s">
        <v>150</v>
      </c>
      <c r="AE273" s="214" t="s">
        <v>150</v>
      </c>
      <c r="AF273" s="214" t="s">
        <v>150</v>
      </c>
      <c r="AG273" s="214" t="s">
        <v>169</v>
      </c>
      <c r="AH273" s="214" t="s">
        <v>151</v>
      </c>
      <c r="AI273" s="214" t="s">
        <v>151</v>
      </c>
      <c r="AJ273" s="190" t="str">
        <f t="shared" si="70"/>
        <v>Media</v>
      </c>
    </row>
    <row r="274" spans="1:36" ht="180" x14ac:dyDescent="0.25">
      <c r="A274" s="214" t="s">
        <v>1416</v>
      </c>
      <c r="B274" s="214" t="s">
        <v>224</v>
      </c>
      <c r="C274" s="214" t="s">
        <v>1389</v>
      </c>
      <c r="D274" s="214" t="s">
        <v>135</v>
      </c>
      <c r="E274" s="214" t="s">
        <v>135</v>
      </c>
      <c r="F274" s="214" t="s">
        <v>1417</v>
      </c>
      <c r="G274" s="214" t="s">
        <v>1418</v>
      </c>
      <c r="H274" s="214" t="s">
        <v>138</v>
      </c>
      <c r="I274" s="214" t="s">
        <v>161</v>
      </c>
      <c r="J274" s="214" t="s">
        <v>162</v>
      </c>
      <c r="K274" s="214" t="s">
        <v>141</v>
      </c>
      <c r="L274" s="214" t="s">
        <v>142</v>
      </c>
      <c r="M274" s="214" t="s">
        <v>163</v>
      </c>
      <c r="N274" s="214" t="s">
        <v>1408</v>
      </c>
      <c r="O274" s="214" t="s">
        <v>1409</v>
      </c>
      <c r="P274" s="214" t="s">
        <v>150</v>
      </c>
      <c r="Q274" s="214" t="s">
        <v>146</v>
      </c>
      <c r="R274" s="214" t="s">
        <v>1394</v>
      </c>
      <c r="S274" s="214" t="s">
        <v>148</v>
      </c>
      <c r="T274" s="214" t="s">
        <v>167</v>
      </c>
      <c r="U274" s="214" t="s">
        <v>135</v>
      </c>
      <c r="V274" s="214" t="s">
        <v>1394</v>
      </c>
      <c r="W274" s="218" t="str">
        <f t="shared" si="67"/>
        <v>N/A</v>
      </c>
      <c r="X274" s="214" t="s">
        <v>135</v>
      </c>
      <c r="Y274" s="214" t="str">
        <f t="shared" si="65"/>
        <v>N/A</v>
      </c>
      <c r="Z274" s="214" t="str">
        <f t="shared" si="66"/>
        <v>N/A</v>
      </c>
      <c r="AA274" s="214" t="s">
        <v>135</v>
      </c>
      <c r="AB274" s="218" t="str">
        <f t="shared" si="68"/>
        <v>N/A</v>
      </c>
      <c r="AC274" s="214" t="str">
        <f t="shared" si="69"/>
        <v>N/A</v>
      </c>
      <c r="AD274" s="214" t="s">
        <v>150</v>
      </c>
      <c r="AE274" s="214" t="s">
        <v>150</v>
      </c>
      <c r="AF274" s="214" t="s">
        <v>150</v>
      </c>
      <c r="AG274" s="214" t="s">
        <v>169</v>
      </c>
      <c r="AH274" s="214" t="s">
        <v>151</v>
      </c>
      <c r="AI274" s="214" t="s">
        <v>151</v>
      </c>
      <c r="AJ274" s="190" t="str">
        <f t="shared" si="70"/>
        <v>Media</v>
      </c>
    </row>
    <row r="275" spans="1:36" ht="180" x14ac:dyDescent="0.25">
      <c r="A275" s="214" t="s">
        <v>1419</v>
      </c>
      <c r="B275" s="214" t="s">
        <v>224</v>
      </c>
      <c r="C275" s="214" t="s">
        <v>1389</v>
      </c>
      <c r="D275" s="214" t="s">
        <v>135</v>
      </c>
      <c r="E275" s="214" t="s">
        <v>135</v>
      </c>
      <c r="F275" s="214" t="s">
        <v>1420</v>
      </c>
      <c r="G275" s="214" t="s">
        <v>1421</v>
      </c>
      <c r="H275" s="214" t="s">
        <v>138</v>
      </c>
      <c r="I275" s="214" t="s">
        <v>161</v>
      </c>
      <c r="J275" s="214" t="s">
        <v>242</v>
      </c>
      <c r="K275" s="214" t="s">
        <v>141</v>
      </c>
      <c r="L275" s="214" t="s">
        <v>142</v>
      </c>
      <c r="M275" s="214" t="s">
        <v>163</v>
      </c>
      <c r="N275" s="214" t="s">
        <v>1408</v>
      </c>
      <c r="O275" s="214" t="s">
        <v>1409</v>
      </c>
      <c r="P275" s="214" t="s">
        <v>150</v>
      </c>
      <c r="Q275" s="214" t="s">
        <v>146</v>
      </c>
      <c r="R275" s="214" t="s">
        <v>1394</v>
      </c>
      <c r="S275" s="214" t="s">
        <v>166</v>
      </c>
      <c r="T275" s="214" t="s">
        <v>1395</v>
      </c>
      <c r="U275" s="214" t="s">
        <v>1422</v>
      </c>
      <c r="V275" s="214" t="s">
        <v>1394</v>
      </c>
      <c r="W275" s="218" t="str">
        <f t="shared" si="67"/>
        <v>N/A</v>
      </c>
      <c r="X275" s="214" t="s">
        <v>135</v>
      </c>
      <c r="Y275" s="214" t="str">
        <f t="shared" si="65"/>
        <v>N/A</v>
      </c>
      <c r="Z275" s="214" t="str">
        <f t="shared" si="66"/>
        <v>N/A</v>
      </c>
      <c r="AA275" s="214" t="s">
        <v>135</v>
      </c>
      <c r="AB275" s="218" t="str">
        <f t="shared" si="68"/>
        <v>N/A</v>
      </c>
      <c r="AC275" s="214" t="str">
        <f t="shared" si="69"/>
        <v>N/A</v>
      </c>
      <c r="AD275" s="214" t="s">
        <v>150</v>
      </c>
      <c r="AE275" s="214" t="s">
        <v>150</v>
      </c>
      <c r="AF275" s="214" t="s">
        <v>150</v>
      </c>
      <c r="AG275" s="214" t="s">
        <v>169</v>
      </c>
      <c r="AH275" s="214" t="s">
        <v>151</v>
      </c>
      <c r="AI275" s="214" t="s">
        <v>151</v>
      </c>
      <c r="AJ275" s="190" t="str">
        <f t="shared" si="70"/>
        <v>Media</v>
      </c>
    </row>
    <row r="276" spans="1:36" ht="180" x14ac:dyDescent="0.25">
      <c r="A276" s="214" t="s">
        <v>1423</v>
      </c>
      <c r="B276" s="214" t="s">
        <v>224</v>
      </c>
      <c r="C276" s="214" t="s">
        <v>1389</v>
      </c>
      <c r="D276" s="214" t="s">
        <v>135</v>
      </c>
      <c r="E276" s="214" t="s">
        <v>135</v>
      </c>
      <c r="F276" s="214" t="s">
        <v>1424</v>
      </c>
      <c r="G276" s="214" t="s">
        <v>1425</v>
      </c>
      <c r="H276" s="214" t="s">
        <v>138</v>
      </c>
      <c r="I276" s="214" t="s">
        <v>161</v>
      </c>
      <c r="J276" s="214" t="s">
        <v>162</v>
      </c>
      <c r="K276" s="214" t="s">
        <v>141</v>
      </c>
      <c r="L276" s="214" t="s">
        <v>142</v>
      </c>
      <c r="M276" s="214" t="s">
        <v>163</v>
      </c>
      <c r="N276" s="214" t="s">
        <v>1408</v>
      </c>
      <c r="O276" s="214" t="s">
        <v>1409</v>
      </c>
      <c r="P276" s="214" t="s">
        <v>150</v>
      </c>
      <c r="Q276" s="214" t="s">
        <v>146</v>
      </c>
      <c r="R276" s="214" t="s">
        <v>1394</v>
      </c>
      <c r="S276" s="214" t="s">
        <v>148</v>
      </c>
      <c r="T276" s="214" t="s">
        <v>167</v>
      </c>
      <c r="U276" s="214" t="s">
        <v>135</v>
      </c>
      <c r="V276" s="214" t="s">
        <v>1394</v>
      </c>
      <c r="W276" s="218" t="str">
        <f t="shared" si="67"/>
        <v>N/A</v>
      </c>
      <c r="X276" s="214" t="s">
        <v>135</v>
      </c>
      <c r="Y276" s="214" t="str">
        <f t="shared" si="65"/>
        <v>N/A</v>
      </c>
      <c r="Z276" s="214" t="str">
        <f t="shared" si="66"/>
        <v>N/A</v>
      </c>
      <c r="AA276" s="214" t="s">
        <v>135</v>
      </c>
      <c r="AB276" s="218" t="str">
        <f t="shared" si="68"/>
        <v>N/A</v>
      </c>
      <c r="AC276" s="214" t="str">
        <f t="shared" si="69"/>
        <v>N/A</v>
      </c>
      <c r="AD276" s="214" t="s">
        <v>150</v>
      </c>
      <c r="AE276" s="214" t="s">
        <v>150</v>
      </c>
      <c r="AF276" s="214" t="s">
        <v>150</v>
      </c>
      <c r="AG276" s="214" t="s">
        <v>169</v>
      </c>
      <c r="AH276" s="214" t="s">
        <v>151</v>
      </c>
      <c r="AI276" s="214" t="s">
        <v>151</v>
      </c>
      <c r="AJ276" s="190" t="str">
        <f t="shared" si="70"/>
        <v>Media</v>
      </c>
    </row>
    <row r="277" spans="1:36" ht="180" x14ac:dyDescent="0.25">
      <c r="A277" s="214" t="s">
        <v>1426</v>
      </c>
      <c r="B277" s="214" t="s">
        <v>224</v>
      </c>
      <c r="C277" s="214" t="s">
        <v>1389</v>
      </c>
      <c r="D277" s="214" t="s">
        <v>135</v>
      </c>
      <c r="E277" s="214" t="s">
        <v>135</v>
      </c>
      <c r="F277" s="214" t="s">
        <v>1427</v>
      </c>
      <c r="G277" s="214" t="s">
        <v>1428</v>
      </c>
      <c r="H277" s="214" t="s">
        <v>138</v>
      </c>
      <c r="I277" s="214" t="s">
        <v>161</v>
      </c>
      <c r="J277" s="214" t="s">
        <v>218</v>
      </c>
      <c r="K277" s="214" t="s">
        <v>141</v>
      </c>
      <c r="L277" s="214" t="s">
        <v>142</v>
      </c>
      <c r="M277" s="214" t="s">
        <v>163</v>
      </c>
      <c r="N277" s="214" t="s">
        <v>1408</v>
      </c>
      <c r="O277" s="214" t="s">
        <v>1409</v>
      </c>
      <c r="P277" s="214" t="s">
        <v>150</v>
      </c>
      <c r="Q277" s="214" t="s">
        <v>146</v>
      </c>
      <c r="R277" s="214" t="s">
        <v>1394</v>
      </c>
      <c r="S277" s="214" t="s">
        <v>148</v>
      </c>
      <c r="T277" s="214" t="s">
        <v>1395</v>
      </c>
      <c r="U277" s="214" t="s">
        <v>135</v>
      </c>
      <c r="V277" s="214" t="s">
        <v>1394</v>
      </c>
      <c r="W277" s="218" t="str">
        <f t="shared" si="67"/>
        <v>N/A</v>
      </c>
      <c r="X277" s="214" t="s">
        <v>135</v>
      </c>
      <c r="Y277" s="214" t="str">
        <f t="shared" si="65"/>
        <v>N/A</v>
      </c>
      <c r="Z277" s="214" t="str">
        <f t="shared" si="66"/>
        <v>N/A</v>
      </c>
      <c r="AA277" s="214" t="s">
        <v>135</v>
      </c>
      <c r="AB277" s="218" t="str">
        <f t="shared" si="68"/>
        <v>N/A</v>
      </c>
      <c r="AC277" s="214" t="str">
        <f t="shared" si="69"/>
        <v>N/A</v>
      </c>
      <c r="AD277" s="214" t="s">
        <v>150</v>
      </c>
      <c r="AE277" s="214" t="s">
        <v>150</v>
      </c>
      <c r="AF277" s="214" t="s">
        <v>150</v>
      </c>
      <c r="AG277" s="214" t="s">
        <v>169</v>
      </c>
      <c r="AH277" s="214" t="s">
        <v>151</v>
      </c>
      <c r="AI277" s="214" t="s">
        <v>151</v>
      </c>
      <c r="AJ277" s="190" t="str">
        <f t="shared" si="70"/>
        <v>Media</v>
      </c>
    </row>
    <row r="278" spans="1:36" ht="180" x14ac:dyDescent="0.25">
      <c r="A278" s="214" t="s">
        <v>1429</v>
      </c>
      <c r="B278" s="214" t="s">
        <v>224</v>
      </c>
      <c r="C278" s="214" t="s">
        <v>1389</v>
      </c>
      <c r="D278" s="214" t="s">
        <v>135</v>
      </c>
      <c r="E278" s="214" t="s">
        <v>135</v>
      </c>
      <c r="F278" s="214" t="s">
        <v>1430</v>
      </c>
      <c r="G278" s="214" t="s">
        <v>1431</v>
      </c>
      <c r="H278" s="214" t="s">
        <v>138</v>
      </c>
      <c r="I278" s="214" t="s">
        <v>161</v>
      </c>
      <c r="J278" s="214" t="s">
        <v>218</v>
      </c>
      <c r="K278" s="214" t="s">
        <v>141</v>
      </c>
      <c r="L278" s="214" t="s">
        <v>142</v>
      </c>
      <c r="M278" s="214" t="s">
        <v>163</v>
      </c>
      <c r="N278" s="214" t="s">
        <v>1408</v>
      </c>
      <c r="O278" s="214" t="s">
        <v>1409</v>
      </c>
      <c r="P278" s="214" t="s">
        <v>150</v>
      </c>
      <c r="Q278" s="214" t="s">
        <v>146</v>
      </c>
      <c r="R278" s="214" t="s">
        <v>1394</v>
      </c>
      <c r="S278" s="214" t="s">
        <v>148</v>
      </c>
      <c r="T278" s="214" t="s">
        <v>1395</v>
      </c>
      <c r="U278" s="214" t="s">
        <v>135</v>
      </c>
      <c r="V278" s="214" t="s">
        <v>1394</v>
      </c>
      <c r="W278" s="218" t="str">
        <f t="shared" si="67"/>
        <v>N/A</v>
      </c>
      <c r="X278" s="214" t="s">
        <v>135</v>
      </c>
      <c r="Y278" s="214" t="str">
        <f t="shared" si="65"/>
        <v>N/A</v>
      </c>
      <c r="Z278" s="214" t="str">
        <f t="shared" si="66"/>
        <v>N/A</v>
      </c>
      <c r="AA278" s="214" t="s">
        <v>135</v>
      </c>
      <c r="AB278" s="218" t="str">
        <f t="shared" si="68"/>
        <v>N/A</v>
      </c>
      <c r="AC278" s="214" t="str">
        <f t="shared" si="69"/>
        <v>N/A</v>
      </c>
      <c r="AD278" s="214" t="s">
        <v>150</v>
      </c>
      <c r="AE278" s="214" t="s">
        <v>150</v>
      </c>
      <c r="AF278" s="214" t="s">
        <v>150</v>
      </c>
      <c r="AG278" s="214" t="s">
        <v>169</v>
      </c>
      <c r="AH278" s="214" t="s">
        <v>151</v>
      </c>
      <c r="AI278" s="214" t="s">
        <v>151</v>
      </c>
      <c r="AJ278" s="190" t="str">
        <f t="shared" si="70"/>
        <v>Media</v>
      </c>
    </row>
    <row r="279" spans="1:36" ht="75" x14ac:dyDescent="0.25">
      <c r="A279" s="214" t="s">
        <v>1432</v>
      </c>
      <c r="B279" s="214" t="s">
        <v>224</v>
      </c>
      <c r="C279" s="214" t="s">
        <v>1389</v>
      </c>
      <c r="D279" s="214" t="s">
        <v>135</v>
      </c>
      <c r="E279" s="214" t="s">
        <v>1433</v>
      </c>
      <c r="F279" s="214" t="s">
        <v>1434</v>
      </c>
      <c r="G279" s="214" t="s">
        <v>1435</v>
      </c>
      <c r="H279" s="214" t="s">
        <v>138</v>
      </c>
      <c r="I279" s="214" t="s">
        <v>161</v>
      </c>
      <c r="J279" s="214" t="s">
        <v>366</v>
      </c>
      <c r="K279" s="214" t="s">
        <v>476</v>
      </c>
      <c r="L279" s="214" t="s">
        <v>142</v>
      </c>
      <c r="M279" s="214" t="s">
        <v>175</v>
      </c>
      <c r="N279" s="214" t="s">
        <v>175</v>
      </c>
      <c r="O279" s="214" t="s">
        <v>175</v>
      </c>
      <c r="P279" s="214" t="s">
        <v>145</v>
      </c>
      <c r="Q279" s="214" t="s">
        <v>180</v>
      </c>
      <c r="R279" s="214" t="s">
        <v>1394</v>
      </c>
      <c r="S279" s="214" t="s">
        <v>148</v>
      </c>
      <c r="T279" s="214" t="s">
        <v>167</v>
      </c>
      <c r="U279" s="214" t="s">
        <v>135</v>
      </c>
      <c r="V279" s="214" t="s">
        <v>1394</v>
      </c>
      <c r="W279" s="218">
        <v>44767</v>
      </c>
      <c r="X279" s="214" t="s">
        <v>181</v>
      </c>
      <c r="Y279" s="214" t="s">
        <v>1348</v>
      </c>
      <c r="Z279" s="214" t="s">
        <v>256</v>
      </c>
      <c r="AA279" s="214" t="s">
        <v>202</v>
      </c>
      <c r="AB279" s="218">
        <v>45954</v>
      </c>
      <c r="AC279" s="214" t="s">
        <v>185</v>
      </c>
      <c r="AD279" s="214" t="s">
        <v>150</v>
      </c>
      <c r="AE279" s="214" t="s">
        <v>150</v>
      </c>
      <c r="AF279" s="214" t="s">
        <v>150</v>
      </c>
      <c r="AG279" s="214" t="s">
        <v>151</v>
      </c>
      <c r="AH279" s="214" t="s">
        <v>151</v>
      </c>
      <c r="AI279" s="214" t="s">
        <v>151</v>
      </c>
      <c r="AJ279" s="190" t="str">
        <f t="shared" si="70"/>
        <v>Media</v>
      </c>
    </row>
    <row r="280" spans="1:36" ht="75" x14ac:dyDescent="0.25">
      <c r="A280" s="214" t="s">
        <v>1436</v>
      </c>
      <c r="B280" s="214" t="s">
        <v>224</v>
      </c>
      <c r="C280" s="214" t="s">
        <v>1389</v>
      </c>
      <c r="D280" s="214" t="s">
        <v>135</v>
      </c>
      <c r="E280" s="214" t="s">
        <v>135</v>
      </c>
      <c r="F280" s="214" t="s">
        <v>1437</v>
      </c>
      <c r="G280" s="214" t="s">
        <v>1438</v>
      </c>
      <c r="H280" s="214" t="s">
        <v>138</v>
      </c>
      <c r="I280" s="214" t="s">
        <v>161</v>
      </c>
      <c r="J280" s="214" t="s">
        <v>162</v>
      </c>
      <c r="K280" s="214" t="s">
        <v>141</v>
      </c>
      <c r="L280" s="214" t="s">
        <v>142</v>
      </c>
      <c r="M280" s="214" t="s">
        <v>1439</v>
      </c>
      <c r="N280" s="214" t="s">
        <v>135</v>
      </c>
      <c r="O280" s="214" t="s">
        <v>1438</v>
      </c>
      <c r="P280" s="214" t="s">
        <v>145</v>
      </c>
      <c r="Q280" s="214" t="s">
        <v>180</v>
      </c>
      <c r="R280" s="214" t="s">
        <v>1394</v>
      </c>
      <c r="S280" s="214" t="s">
        <v>148</v>
      </c>
      <c r="T280" s="214" t="s">
        <v>167</v>
      </c>
      <c r="U280" s="214" t="s">
        <v>135</v>
      </c>
      <c r="V280" s="214" t="s">
        <v>1394</v>
      </c>
      <c r="W280" s="218">
        <v>42644</v>
      </c>
      <c r="X280" s="214" t="s">
        <v>181</v>
      </c>
      <c r="Y280" s="214" t="s">
        <v>1348</v>
      </c>
      <c r="Z280" s="214" t="s">
        <v>256</v>
      </c>
      <c r="AA280" s="214" t="s">
        <v>202</v>
      </c>
      <c r="AB280" s="218">
        <v>45954</v>
      </c>
      <c r="AC280" s="214" t="s">
        <v>185</v>
      </c>
      <c r="AD280" s="214" t="s">
        <v>150</v>
      </c>
      <c r="AE280" s="214" t="s">
        <v>150</v>
      </c>
      <c r="AF280" s="214" t="s">
        <v>150</v>
      </c>
      <c r="AG280" s="214" t="s">
        <v>151</v>
      </c>
      <c r="AH280" s="214" t="s">
        <v>151</v>
      </c>
      <c r="AI280" s="214" t="s">
        <v>151</v>
      </c>
      <c r="AJ280" s="190" t="str">
        <f t="shared" si="70"/>
        <v>Media</v>
      </c>
    </row>
    <row r="281" spans="1:36" ht="75" x14ac:dyDescent="0.25">
      <c r="A281" s="214" t="s">
        <v>1440</v>
      </c>
      <c r="B281" s="214" t="s">
        <v>224</v>
      </c>
      <c r="C281" s="214" t="s">
        <v>1389</v>
      </c>
      <c r="D281" s="214" t="s">
        <v>135</v>
      </c>
      <c r="E281" s="214" t="s">
        <v>135</v>
      </c>
      <c r="F281" s="214" t="s">
        <v>1441</v>
      </c>
      <c r="G281" s="214" t="s">
        <v>1442</v>
      </c>
      <c r="H281" s="214" t="s">
        <v>138</v>
      </c>
      <c r="I281" s="214" t="s">
        <v>161</v>
      </c>
      <c r="J281" s="214" t="s">
        <v>162</v>
      </c>
      <c r="K281" s="214" t="s">
        <v>141</v>
      </c>
      <c r="L281" s="214" t="s">
        <v>142</v>
      </c>
      <c r="M281" s="214" t="s">
        <v>251</v>
      </c>
      <c r="N281" s="214" t="s">
        <v>1443</v>
      </c>
      <c r="O281" s="214" t="s">
        <v>1444</v>
      </c>
      <c r="P281" s="214" t="s">
        <v>150</v>
      </c>
      <c r="Q281" s="214" t="s">
        <v>180</v>
      </c>
      <c r="R281" s="214" t="s">
        <v>1394</v>
      </c>
      <c r="S281" s="214" t="s">
        <v>148</v>
      </c>
      <c r="T281" s="214" t="s">
        <v>167</v>
      </c>
      <c r="U281" s="214" t="s">
        <v>135</v>
      </c>
      <c r="V281" s="214" t="s">
        <v>1394</v>
      </c>
      <c r="W281" s="218">
        <v>44926</v>
      </c>
      <c r="X281" s="214" t="s">
        <v>181</v>
      </c>
      <c r="Y281" s="214" t="s">
        <v>1348</v>
      </c>
      <c r="Z281" s="214" t="s">
        <v>256</v>
      </c>
      <c r="AA281" s="214" t="s">
        <v>202</v>
      </c>
      <c r="AB281" s="218">
        <v>45954</v>
      </c>
      <c r="AC281" s="214" t="s">
        <v>185</v>
      </c>
      <c r="AD281" s="214" t="s">
        <v>150</v>
      </c>
      <c r="AE281" s="214" t="s">
        <v>150</v>
      </c>
      <c r="AF281" s="214" t="s">
        <v>150</v>
      </c>
      <c r="AG281" s="214" t="s">
        <v>151</v>
      </c>
      <c r="AH281" s="214" t="s">
        <v>151</v>
      </c>
      <c r="AI281" s="214" t="s">
        <v>151</v>
      </c>
      <c r="AJ281" s="190" t="str">
        <f t="shared" si="70"/>
        <v>Media</v>
      </c>
    </row>
    <row r="282" spans="1:36" ht="75" x14ac:dyDescent="0.25">
      <c r="A282" s="214" t="s">
        <v>1445</v>
      </c>
      <c r="B282" s="214" t="s">
        <v>224</v>
      </c>
      <c r="C282" s="214" t="s">
        <v>1389</v>
      </c>
      <c r="D282" s="214" t="s">
        <v>135</v>
      </c>
      <c r="E282" s="214" t="s">
        <v>135</v>
      </c>
      <c r="F282" s="214" t="s">
        <v>1446</v>
      </c>
      <c r="G282" s="214" t="s">
        <v>1447</v>
      </c>
      <c r="H282" s="214" t="s">
        <v>138</v>
      </c>
      <c r="I282" s="214" t="s">
        <v>161</v>
      </c>
      <c r="J282" s="214" t="s">
        <v>162</v>
      </c>
      <c r="K282" s="214" t="s">
        <v>141</v>
      </c>
      <c r="L282" s="214" t="s">
        <v>142</v>
      </c>
      <c r="M282" s="214" t="s">
        <v>251</v>
      </c>
      <c r="N282" s="214" t="s">
        <v>175</v>
      </c>
      <c r="O282" s="214" t="s">
        <v>1448</v>
      </c>
      <c r="P282" s="214" t="s">
        <v>150</v>
      </c>
      <c r="Q282" s="214" t="s">
        <v>180</v>
      </c>
      <c r="R282" s="214" t="s">
        <v>1394</v>
      </c>
      <c r="S282" s="214" t="s">
        <v>148</v>
      </c>
      <c r="T282" s="214" t="s">
        <v>167</v>
      </c>
      <c r="U282" s="214" t="s">
        <v>135</v>
      </c>
      <c r="V282" s="214" t="s">
        <v>1394</v>
      </c>
      <c r="W282" s="218">
        <v>44707</v>
      </c>
      <c r="X282" s="214" t="s">
        <v>181</v>
      </c>
      <c r="Y282" s="214" t="s">
        <v>1348</v>
      </c>
      <c r="Z282" s="214" t="s">
        <v>256</v>
      </c>
      <c r="AA282" s="214" t="s">
        <v>202</v>
      </c>
      <c r="AB282" s="218">
        <v>45954</v>
      </c>
      <c r="AC282" s="214" t="s">
        <v>185</v>
      </c>
      <c r="AD282" s="214" t="s">
        <v>150</v>
      </c>
      <c r="AE282" s="214" t="s">
        <v>150</v>
      </c>
      <c r="AF282" s="214" t="s">
        <v>150</v>
      </c>
      <c r="AG282" s="214" t="s">
        <v>151</v>
      </c>
      <c r="AH282" s="214" t="s">
        <v>151</v>
      </c>
      <c r="AI282" s="214" t="s">
        <v>151</v>
      </c>
      <c r="AJ282" s="190" t="str">
        <f t="shared" si="70"/>
        <v>Media</v>
      </c>
    </row>
    <row r="283" spans="1:36" ht="75" x14ac:dyDescent="0.25">
      <c r="A283" s="214" t="s">
        <v>1449</v>
      </c>
      <c r="B283" s="214" t="s">
        <v>224</v>
      </c>
      <c r="C283" s="214" t="s">
        <v>1389</v>
      </c>
      <c r="D283" s="214" t="s">
        <v>135</v>
      </c>
      <c r="E283" s="214" t="s">
        <v>135</v>
      </c>
      <c r="F283" s="214" t="s">
        <v>1450</v>
      </c>
      <c r="G283" s="214" t="s">
        <v>1451</v>
      </c>
      <c r="H283" s="214" t="s">
        <v>138</v>
      </c>
      <c r="I283" s="214" t="s">
        <v>161</v>
      </c>
      <c r="J283" s="214" t="s">
        <v>162</v>
      </c>
      <c r="K283" s="214" t="s">
        <v>141</v>
      </c>
      <c r="L283" s="214" t="s">
        <v>142</v>
      </c>
      <c r="M283" s="214" t="s">
        <v>1452</v>
      </c>
      <c r="N283" s="214" t="s">
        <v>175</v>
      </c>
      <c r="O283" s="214" t="s">
        <v>1453</v>
      </c>
      <c r="P283" s="214" t="s">
        <v>150</v>
      </c>
      <c r="Q283" s="214" t="s">
        <v>180</v>
      </c>
      <c r="R283" s="214" t="s">
        <v>1394</v>
      </c>
      <c r="S283" s="214" t="s">
        <v>148</v>
      </c>
      <c r="T283" s="214" t="s">
        <v>167</v>
      </c>
      <c r="U283" s="214" t="s">
        <v>135</v>
      </c>
      <c r="V283" s="214" t="s">
        <v>1394</v>
      </c>
      <c r="W283" s="218">
        <v>44562</v>
      </c>
      <c r="X283" s="214" t="s">
        <v>181</v>
      </c>
      <c r="Y283" s="214" t="s">
        <v>1348</v>
      </c>
      <c r="Z283" s="214" t="s">
        <v>256</v>
      </c>
      <c r="AA283" s="214" t="s">
        <v>202</v>
      </c>
      <c r="AB283" s="218">
        <v>45954</v>
      </c>
      <c r="AC283" s="214" t="s">
        <v>185</v>
      </c>
      <c r="AD283" s="214" t="s">
        <v>150</v>
      </c>
      <c r="AE283" s="214" t="s">
        <v>150</v>
      </c>
      <c r="AF283" s="214" t="s">
        <v>150</v>
      </c>
      <c r="AG283" s="214" t="s">
        <v>151</v>
      </c>
      <c r="AH283" s="214" t="s">
        <v>151</v>
      </c>
      <c r="AI283" s="214" t="s">
        <v>151</v>
      </c>
      <c r="AJ283" s="190" t="str">
        <f t="shared" si="70"/>
        <v>Media</v>
      </c>
    </row>
    <row r="284" spans="1:36" ht="75" x14ac:dyDescent="0.25">
      <c r="A284" s="214" t="s">
        <v>1454</v>
      </c>
      <c r="B284" s="214" t="s">
        <v>224</v>
      </c>
      <c r="C284" s="214" t="s">
        <v>1389</v>
      </c>
      <c r="D284" s="214" t="s">
        <v>135</v>
      </c>
      <c r="E284" s="214" t="s">
        <v>135</v>
      </c>
      <c r="F284" s="214" t="s">
        <v>1455</v>
      </c>
      <c r="G284" s="214" t="s">
        <v>1456</v>
      </c>
      <c r="H284" s="214" t="s">
        <v>138</v>
      </c>
      <c r="I284" s="214" t="s">
        <v>161</v>
      </c>
      <c r="J284" s="214" t="s">
        <v>162</v>
      </c>
      <c r="K284" s="214" t="s">
        <v>200</v>
      </c>
      <c r="L284" s="214" t="s">
        <v>142</v>
      </c>
      <c r="M284" s="214" t="s">
        <v>1455</v>
      </c>
      <c r="N284" s="214" t="s">
        <v>175</v>
      </c>
      <c r="O284" s="214" t="s">
        <v>1457</v>
      </c>
      <c r="P284" s="214" t="s">
        <v>150</v>
      </c>
      <c r="Q284" s="214" t="s">
        <v>180</v>
      </c>
      <c r="R284" s="214" t="s">
        <v>1394</v>
      </c>
      <c r="S284" s="214" t="s">
        <v>148</v>
      </c>
      <c r="T284" s="214" t="s">
        <v>167</v>
      </c>
      <c r="U284" s="214" t="s">
        <v>135</v>
      </c>
      <c r="V284" s="214" t="s">
        <v>1394</v>
      </c>
      <c r="W284" s="218">
        <v>44562</v>
      </c>
      <c r="X284" s="214" t="s">
        <v>181</v>
      </c>
      <c r="Y284" s="214" t="s">
        <v>1348</v>
      </c>
      <c r="Z284" s="214" t="s">
        <v>256</v>
      </c>
      <c r="AA284" s="214" t="s">
        <v>202</v>
      </c>
      <c r="AB284" s="218">
        <v>45954</v>
      </c>
      <c r="AC284" s="214" t="s">
        <v>185</v>
      </c>
      <c r="AD284" s="214" t="s">
        <v>150</v>
      </c>
      <c r="AE284" s="214" t="s">
        <v>150</v>
      </c>
      <c r="AF284" s="214" t="s">
        <v>150</v>
      </c>
      <c r="AG284" s="214" t="s">
        <v>151</v>
      </c>
      <c r="AH284" s="214" t="s">
        <v>151</v>
      </c>
      <c r="AI284" s="214" t="s">
        <v>151</v>
      </c>
      <c r="AJ284" s="190" t="str">
        <f t="shared" si="70"/>
        <v>Media</v>
      </c>
    </row>
    <row r="285" spans="1:36" ht="165" x14ac:dyDescent="0.25">
      <c r="A285" s="214" t="s">
        <v>1458</v>
      </c>
      <c r="B285" s="214" t="s">
        <v>224</v>
      </c>
      <c r="C285" s="214" t="s">
        <v>1389</v>
      </c>
      <c r="D285" s="214" t="s">
        <v>135</v>
      </c>
      <c r="E285" s="214" t="s">
        <v>135</v>
      </c>
      <c r="F285" s="214" t="s">
        <v>1459</v>
      </c>
      <c r="G285" s="214" t="s">
        <v>1460</v>
      </c>
      <c r="H285" s="214" t="s">
        <v>138</v>
      </c>
      <c r="I285" s="214" t="s">
        <v>161</v>
      </c>
      <c r="J285" s="214" t="s">
        <v>162</v>
      </c>
      <c r="K285" s="214" t="s">
        <v>141</v>
      </c>
      <c r="L285" s="214" t="s">
        <v>142</v>
      </c>
      <c r="M285" s="214" t="s">
        <v>1459</v>
      </c>
      <c r="N285" s="214" t="s">
        <v>1461</v>
      </c>
      <c r="O285" s="214" t="s">
        <v>1462</v>
      </c>
      <c r="P285" s="214" t="s">
        <v>150</v>
      </c>
      <c r="Q285" s="214" t="s">
        <v>146</v>
      </c>
      <c r="R285" s="214" t="s">
        <v>1394</v>
      </c>
      <c r="S285" s="214" t="s">
        <v>148</v>
      </c>
      <c r="T285" s="214" t="s">
        <v>167</v>
      </c>
      <c r="U285" s="214" t="s">
        <v>135</v>
      </c>
      <c r="V285" s="214" t="s">
        <v>1394</v>
      </c>
      <c r="W285" s="218" t="s">
        <v>135</v>
      </c>
      <c r="X285" s="214" t="s">
        <v>135</v>
      </c>
      <c r="Y285" s="214" t="s">
        <v>135</v>
      </c>
      <c r="Z285" s="214" t="s">
        <v>135</v>
      </c>
      <c r="AA285" s="214" t="s">
        <v>135</v>
      </c>
      <c r="AB285" s="218" t="s">
        <v>135</v>
      </c>
      <c r="AC285" s="214" t="s">
        <v>135</v>
      </c>
      <c r="AD285" s="214" t="s">
        <v>150</v>
      </c>
      <c r="AE285" s="214" t="s">
        <v>150</v>
      </c>
      <c r="AF285" s="214" t="s">
        <v>150</v>
      </c>
      <c r="AG285" s="214" t="s">
        <v>151</v>
      </c>
      <c r="AH285" s="214" t="s">
        <v>151</v>
      </c>
      <c r="AI285" s="214" t="s">
        <v>151</v>
      </c>
      <c r="AJ285" s="190" t="str">
        <f t="shared" si="70"/>
        <v>Media</v>
      </c>
    </row>
    <row r="286" spans="1:36" ht="75" x14ac:dyDescent="0.25">
      <c r="A286" s="214" t="s">
        <v>1463</v>
      </c>
      <c r="B286" s="214" t="s">
        <v>224</v>
      </c>
      <c r="C286" s="214" t="s">
        <v>1389</v>
      </c>
      <c r="D286" s="214" t="s">
        <v>135</v>
      </c>
      <c r="E286" s="214" t="s">
        <v>135</v>
      </c>
      <c r="F286" s="214" t="s">
        <v>1464</v>
      </c>
      <c r="G286" s="214" t="s">
        <v>1465</v>
      </c>
      <c r="H286" s="214" t="s">
        <v>138</v>
      </c>
      <c r="I286" s="214" t="s">
        <v>161</v>
      </c>
      <c r="J286" s="214" t="s">
        <v>162</v>
      </c>
      <c r="K286" s="214" t="s">
        <v>141</v>
      </c>
      <c r="L286" s="214" t="s">
        <v>142</v>
      </c>
      <c r="M286" s="214" t="s">
        <v>1466</v>
      </c>
      <c r="N286" s="214" t="s">
        <v>1467</v>
      </c>
      <c r="O286" s="214" t="s">
        <v>1468</v>
      </c>
      <c r="P286" s="214" t="s">
        <v>150</v>
      </c>
      <c r="Q286" s="214" t="s">
        <v>180</v>
      </c>
      <c r="R286" s="214" t="s">
        <v>1394</v>
      </c>
      <c r="S286" s="214" t="s">
        <v>148</v>
      </c>
      <c r="T286" s="214" t="s">
        <v>167</v>
      </c>
      <c r="U286" s="214" t="s">
        <v>135</v>
      </c>
      <c r="V286" s="214" t="s">
        <v>1394</v>
      </c>
      <c r="W286" s="218">
        <v>44562</v>
      </c>
      <c r="X286" s="214" t="s">
        <v>181</v>
      </c>
      <c r="Y286" s="214" t="s">
        <v>1348</v>
      </c>
      <c r="Z286" s="214" t="s">
        <v>256</v>
      </c>
      <c r="AA286" s="214" t="s">
        <v>202</v>
      </c>
      <c r="AB286" s="218">
        <v>45954</v>
      </c>
      <c r="AC286" s="214" t="s">
        <v>185</v>
      </c>
      <c r="AD286" s="214" t="s">
        <v>150</v>
      </c>
      <c r="AE286" s="214" t="s">
        <v>150</v>
      </c>
      <c r="AF286" s="214" t="s">
        <v>150</v>
      </c>
      <c r="AG286" s="214" t="s">
        <v>151</v>
      </c>
      <c r="AH286" s="214" t="s">
        <v>151</v>
      </c>
      <c r="AI286" s="214" t="s">
        <v>151</v>
      </c>
      <c r="AJ286" s="190" t="str">
        <f t="shared" si="70"/>
        <v>Media</v>
      </c>
    </row>
    <row r="287" spans="1:36" ht="75" x14ac:dyDescent="0.25">
      <c r="A287" s="214" t="s">
        <v>1469</v>
      </c>
      <c r="B287" s="214" t="s">
        <v>224</v>
      </c>
      <c r="C287" s="214" t="s">
        <v>1389</v>
      </c>
      <c r="D287" s="214" t="s">
        <v>135</v>
      </c>
      <c r="E287" s="214" t="s">
        <v>135</v>
      </c>
      <c r="F287" s="214" t="s">
        <v>1470</v>
      </c>
      <c r="G287" s="214" t="s">
        <v>1471</v>
      </c>
      <c r="H287" s="214" t="s">
        <v>138</v>
      </c>
      <c r="I287" s="214" t="s">
        <v>161</v>
      </c>
      <c r="J287" s="214" t="s">
        <v>162</v>
      </c>
      <c r="K287" s="214" t="s">
        <v>141</v>
      </c>
      <c r="L287" s="214" t="s">
        <v>142</v>
      </c>
      <c r="M287" s="214" t="s">
        <v>163</v>
      </c>
      <c r="N287" s="214" t="s">
        <v>175</v>
      </c>
      <c r="O287" s="214" t="s">
        <v>1472</v>
      </c>
      <c r="P287" s="214" t="s">
        <v>150</v>
      </c>
      <c r="Q287" s="214" t="s">
        <v>180</v>
      </c>
      <c r="R287" s="214" t="s">
        <v>1394</v>
      </c>
      <c r="S287" s="214" t="s">
        <v>148</v>
      </c>
      <c r="T287" s="214" t="s">
        <v>167</v>
      </c>
      <c r="U287" s="214" t="s">
        <v>135</v>
      </c>
      <c r="V287" s="214" t="s">
        <v>1394</v>
      </c>
      <c r="W287" s="218">
        <v>44562</v>
      </c>
      <c r="X287" s="214" t="s">
        <v>181</v>
      </c>
      <c r="Y287" s="214" t="s">
        <v>1348</v>
      </c>
      <c r="Z287" s="214" t="s">
        <v>256</v>
      </c>
      <c r="AA287" s="214" t="s">
        <v>202</v>
      </c>
      <c r="AB287" s="218">
        <v>45954</v>
      </c>
      <c r="AC287" s="214" t="s">
        <v>185</v>
      </c>
      <c r="AD287" s="214" t="s">
        <v>150</v>
      </c>
      <c r="AE287" s="214" t="s">
        <v>150</v>
      </c>
      <c r="AF287" s="214" t="s">
        <v>150</v>
      </c>
      <c r="AG287" s="214" t="s">
        <v>151</v>
      </c>
      <c r="AH287" s="214" t="s">
        <v>151</v>
      </c>
      <c r="AI287" s="214" t="s">
        <v>151</v>
      </c>
      <c r="AJ287" s="190" t="str">
        <f t="shared" si="70"/>
        <v>Media</v>
      </c>
    </row>
    <row r="288" spans="1:36" ht="75" x14ac:dyDescent="0.25">
      <c r="A288" s="214" t="s">
        <v>1473</v>
      </c>
      <c r="B288" s="214" t="s">
        <v>224</v>
      </c>
      <c r="C288" s="214" t="s">
        <v>1389</v>
      </c>
      <c r="D288" s="214" t="s">
        <v>135</v>
      </c>
      <c r="E288" s="214" t="s">
        <v>135</v>
      </c>
      <c r="F288" s="214" t="s">
        <v>1474</v>
      </c>
      <c r="G288" s="214" t="s">
        <v>1465</v>
      </c>
      <c r="H288" s="214" t="s">
        <v>138</v>
      </c>
      <c r="I288" s="214" t="s">
        <v>161</v>
      </c>
      <c r="J288" s="214" t="s">
        <v>162</v>
      </c>
      <c r="K288" s="214" t="s">
        <v>141</v>
      </c>
      <c r="L288" s="214" t="s">
        <v>142</v>
      </c>
      <c r="M288" s="214" t="s">
        <v>1459</v>
      </c>
      <c r="N288" s="214" t="s">
        <v>1475</v>
      </c>
      <c r="O288" s="214" t="s">
        <v>1476</v>
      </c>
      <c r="P288" s="214" t="s">
        <v>150</v>
      </c>
      <c r="Q288" s="214" t="s">
        <v>180</v>
      </c>
      <c r="R288" s="214" t="s">
        <v>1394</v>
      </c>
      <c r="S288" s="214" t="s">
        <v>148</v>
      </c>
      <c r="T288" s="214" t="s">
        <v>167</v>
      </c>
      <c r="U288" s="214" t="s">
        <v>135</v>
      </c>
      <c r="V288" s="214" t="s">
        <v>1394</v>
      </c>
      <c r="W288" s="218">
        <v>44562</v>
      </c>
      <c r="X288" s="214" t="s">
        <v>181</v>
      </c>
      <c r="Y288" s="214" t="s">
        <v>1348</v>
      </c>
      <c r="Z288" s="214" t="s">
        <v>256</v>
      </c>
      <c r="AA288" s="214" t="s">
        <v>202</v>
      </c>
      <c r="AB288" s="218">
        <v>45954</v>
      </c>
      <c r="AC288" s="214" t="s">
        <v>185</v>
      </c>
      <c r="AD288" s="214" t="s">
        <v>150</v>
      </c>
      <c r="AE288" s="214" t="s">
        <v>150</v>
      </c>
      <c r="AF288" s="214" t="s">
        <v>150</v>
      </c>
      <c r="AG288" s="214" t="s">
        <v>151</v>
      </c>
      <c r="AH288" s="214" t="s">
        <v>151</v>
      </c>
      <c r="AI288" s="214" t="s">
        <v>151</v>
      </c>
      <c r="AJ288" s="190" t="str">
        <f t="shared" si="70"/>
        <v>Media</v>
      </c>
    </row>
    <row r="289" spans="1:36" ht="90" x14ac:dyDescent="0.25">
      <c r="A289" s="214" t="s">
        <v>1477</v>
      </c>
      <c r="B289" s="214" t="s">
        <v>224</v>
      </c>
      <c r="C289" s="214" t="s">
        <v>1389</v>
      </c>
      <c r="D289" s="214" t="s">
        <v>135</v>
      </c>
      <c r="E289" s="214" t="s">
        <v>135</v>
      </c>
      <c r="F289" s="214" t="s">
        <v>1478</v>
      </c>
      <c r="G289" s="214" t="s">
        <v>1479</v>
      </c>
      <c r="H289" s="214" t="s">
        <v>138</v>
      </c>
      <c r="I289" s="214" t="s">
        <v>161</v>
      </c>
      <c r="J289" s="214" t="s">
        <v>162</v>
      </c>
      <c r="K289" s="214" t="s">
        <v>141</v>
      </c>
      <c r="L289" s="214" t="s">
        <v>142</v>
      </c>
      <c r="M289" s="214" t="s">
        <v>1480</v>
      </c>
      <c r="N289" s="214" t="s">
        <v>1481</v>
      </c>
      <c r="O289" s="214" t="s">
        <v>1482</v>
      </c>
      <c r="P289" s="214" t="s">
        <v>150</v>
      </c>
      <c r="Q289" s="214" t="s">
        <v>146</v>
      </c>
      <c r="R289" s="214" t="s">
        <v>1394</v>
      </c>
      <c r="S289" s="214" t="s">
        <v>148</v>
      </c>
      <c r="T289" s="214" t="s">
        <v>1395</v>
      </c>
      <c r="U289" s="214" t="s">
        <v>135</v>
      </c>
      <c r="V289" s="214" t="s">
        <v>1394</v>
      </c>
      <c r="W289" s="218" t="str">
        <f t="shared" ref="W289" si="71">IF(Q289="IPública","N/A","")</f>
        <v>N/A</v>
      </c>
      <c r="X289" s="214" t="s">
        <v>135</v>
      </c>
      <c r="Y289" s="214" t="str">
        <f t="shared" ref="Y289" si="72">IF(Q289="IPública","N/A","")</f>
        <v>N/A</v>
      </c>
      <c r="Z289" s="214" t="str">
        <f t="shared" ref="Z289" si="73">IF(Q289="IPública","N/A","")</f>
        <v>N/A</v>
      </c>
      <c r="AA289" s="214" t="s">
        <v>135</v>
      </c>
      <c r="AB289" s="218" t="str">
        <f t="shared" ref="AB289" si="74">IF(Q289="IPública","N/A","")</f>
        <v>N/A</v>
      </c>
      <c r="AC289" s="214" t="str">
        <f t="shared" ref="AC289" si="75">IF(Q289="IPública","N/A","")</f>
        <v>N/A</v>
      </c>
      <c r="AD289" s="214" t="s">
        <v>150</v>
      </c>
      <c r="AE289" s="214" t="s">
        <v>150</v>
      </c>
      <c r="AF289" s="214" t="s">
        <v>150</v>
      </c>
      <c r="AG289" s="214" t="s">
        <v>151</v>
      </c>
      <c r="AH289" s="214" t="s">
        <v>151</v>
      </c>
      <c r="AI289" s="214" t="s">
        <v>151</v>
      </c>
      <c r="AJ289" s="190" t="str">
        <f t="shared" si="70"/>
        <v>Media</v>
      </c>
    </row>
  </sheetData>
  <autoFilter ref="C1:C289" xr:uid="{00000000-0001-0000-0200-000000000000}"/>
  <dataConsolidate/>
  <mergeCells count="13">
    <mergeCell ref="W7:AC7"/>
    <mergeCell ref="AD7:AF7"/>
    <mergeCell ref="AG7:AJ7"/>
    <mergeCell ref="A1:C5"/>
    <mergeCell ref="D1:AH5"/>
    <mergeCell ref="AI1:AJ5"/>
    <mergeCell ref="A6:AJ6"/>
    <mergeCell ref="A7:E7"/>
    <mergeCell ref="F7:H7"/>
    <mergeCell ref="I7:K7"/>
    <mergeCell ref="L7:L8"/>
    <mergeCell ref="M7:O7"/>
    <mergeCell ref="P7:V7"/>
  </mergeCells>
  <conditionalFormatting sqref="AG9:AG74 AI9:AI74">
    <cfRule type="expression" dxfId="23" priority="5">
      <formula>#REF!=2</formula>
    </cfRule>
  </conditionalFormatting>
  <conditionalFormatting sqref="AG9:AI74">
    <cfRule type="expression" dxfId="22" priority="4">
      <formula>#REF!=1</formula>
    </cfRule>
    <cfRule type="expression" dxfId="21" priority="6">
      <formula>#REF!=3</formula>
    </cfRule>
  </conditionalFormatting>
  <conditionalFormatting sqref="AH9:AH74">
    <cfRule type="expression" dxfId="20" priority="9">
      <formula>#REF!=2</formula>
    </cfRule>
  </conditionalFormatting>
  <conditionalFormatting sqref="AJ9:AJ289">
    <cfRule type="expression" dxfId="19" priority="1">
      <formula>AJ9="Media"</formula>
    </cfRule>
    <cfRule type="expression" dxfId="18" priority="2">
      <formula>AJ9="Baja"</formula>
    </cfRule>
    <cfRule type="expression" dxfId="17" priority="3">
      <formula>AJ9="Alta"</formula>
    </cfRule>
  </conditionalFormatting>
  <dataValidations count="1">
    <dataValidation type="list" allowBlank="1" showInputMessage="1" showErrorMessage="1" sqref="X9:X74" xr:uid="{00000000-0002-0000-0200-000000000000}">
      <formula1>INDIRECT(Q9)</formula1>
    </dataValidation>
  </dataValidations>
  <pageMargins left="0.70866141732283472" right="0.70866141732283472" top="0.74803149606299213" bottom="0.74803149606299213" header="0.31496062992125984" footer="0.31496062992125984"/>
  <pageSetup scale="10" orientation="landscape" horizontalDpi="300" verticalDpi="300"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'https://scjgovcol.sharepoint.com/sites/DireccionTIC/Documentos compartidos/GobiernoTI/MIPG/Riesgos/Seguridad Información/Informes/2024/Tercer Cuatrimestre/Matriz de Riesgos/[F-GD-1081_V (1).xlsx]Listas'!#REF!</xm:f>
          </x14:formula1>
          <xm:sqref>AA9:AA74 P9:R74 V9:V74 T9:T74 H9:L1048576 AD9:AI1048576 P75:Q1048576 S9:S1048576 B9:C1048576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0" tint="-0.499984740745262"/>
    <pageSetUpPr fitToPage="1"/>
  </sheetPr>
  <dimension ref="A1:BE120"/>
  <sheetViews>
    <sheetView showGridLines="0" view="pageBreakPreview" topLeftCell="A19" zoomScale="110" zoomScaleNormal="80" zoomScaleSheetLayoutView="110" workbookViewId="0">
      <selection activeCell="C26" sqref="C26"/>
    </sheetView>
  </sheetViews>
  <sheetFormatPr baseColWidth="10" defaultColWidth="11.42578125" defaultRowHeight="12.75" x14ac:dyDescent="0.25"/>
  <cols>
    <col min="1" max="1" width="9.85546875" style="80" customWidth="1"/>
    <col min="2" max="2" width="18.7109375" style="80" customWidth="1"/>
    <col min="3" max="3" width="52" style="80" customWidth="1"/>
    <col min="4" max="4" width="19.42578125" style="80" customWidth="1"/>
    <col min="5" max="5" width="21.140625" style="80" customWidth="1"/>
    <col min="6" max="6" width="18.5703125" style="80" customWidth="1"/>
    <col min="7" max="7" width="23" style="80" customWidth="1"/>
    <col min="8" max="8" width="29.5703125" style="80" customWidth="1"/>
    <col min="9" max="9" width="11.28515625" style="80" customWidth="1"/>
    <col min="10" max="10" width="10.85546875" style="80" customWidth="1"/>
    <col min="11" max="11" width="10.28515625" style="80" customWidth="1"/>
    <col min="12" max="12" width="12.28515625" style="80" customWidth="1"/>
    <col min="13" max="13" width="24.42578125" style="80" customWidth="1"/>
    <col min="14" max="14" width="23.85546875" style="80" bestFit="1" customWidth="1"/>
    <col min="15" max="15" width="23.85546875" style="80" customWidth="1"/>
    <col min="16" max="16" width="24.28515625" style="80" bestFit="1" customWidth="1"/>
    <col min="17" max="17" width="30.85546875" style="80" customWidth="1"/>
    <col min="18" max="18" width="24.7109375" style="80" bestFit="1" customWidth="1"/>
    <col min="19" max="19" width="22.42578125" style="80" bestFit="1" customWidth="1"/>
    <col min="20" max="20" width="22.42578125" style="80" customWidth="1"/>
    <col min="21" max="21" width="26.140625" style="80" bestFit="1" customWidth="1"/>
    <col min="22" max="23" width="26.140625" style="80" customWidth="1"/>
    <col min="24" max="25" width="14.140625" style="80" bestFit="1" customWidth="1"/>
    <col min="26" max="27" width="11.42578125" style="80"/>
    <col min="28" max="28" width="29.42578125" style="80" bestFit="1" customWidth="1"/>
    <col min="29" max="29" width="35.85546875" style="80" bestFit="1" customWidth="1"/>
    <col min="30" max="30" width="24.28515625" style="80" bestFit="1" customWidth="1"/>
    <col min="31" max="31" width="19.140625" style="80" bestFit="1" customWidth="1"/>
    <col min="32" max="32" width="23.42578125" style="80" bestFit="1" customWidth="1"/>
    <col min="33" max="33" width="13.42578125" style="80" bestFit="1" customWidth="1"/>
    <col min="34" max="34" width="27.28515625" style="80" bestFit="1" customWidth="1"/>
    <col min="35" max="35" width="13.42578125" style="80" bestFit="1" customWidth="1"/>
    <col min="36" max="36" width="27.28515625" style="80" bestFit="1" customWidth="1"/>
    <col min="37" max="37" width="17.140625" style="80" customWidth="1"/>
    <col min="38" max="38" width="25.140625" style="80" bestFit="1" customWidth="1"/>
    <col min="39" max="46" width="11.42578125" style="80"/>
    <col min="47" max="47" width="14" style="80" bestFit="1" customWidth="1"/>
    <col min="48" max="48" width="89.28515625" style="80" customWidth="1"/>
    <col min="49" max="16384" width="11.42578125" style="80"/>
  </cols>
  <sheetData>
    <row r="1" spans="1:57" s="75" customFormat="1" ht="115.5" customHeight="1" thickBot="1" x14ac:dyDescent="0.3">
      <c r="A1" s="307"/>
      <c r="B1" s="308"/>
      <c r="C1" s="309" t="s">
        <v>0</v>
      </c>
      <c r="D1" s="309"/>
      <c r="E1" s="309"/>
      <c r="F1" s="309"/>
      <c r="G1" s="309"/>
      <c r="H1" s="309"/>
      <c r="I1" s="309"/>
      <c r="J1" s="309"/>
      <c r="K1" s="309"/>
      <c r="L1" s="309"/>
      <c r="M1" s="152" t="s">
        <v>1</v>
      </c>
    </row>
    <row r="2" spans="1:57" s="75" customFormat="1" ht="15.75" customHeight="1" thickBot="1" x14ac:dyDescent="0.25">
      <c r="A2" s="147"/>
      <c r="B2" s="148"/>
      <c r="C2" s="142"/>
      <c r="D2" s="142"/>
      <c r="E2" s="142"/>
      <c r="F2" s="142"/>
      <c r="G2" s="142"/>
      <c r="H2" s="142"/>
      <c r="I2" s="142"/>
      <c r="J2" s="142"/>
      <c r="K2" s="142"/>
      <c r="L2" s="142"/>
      <c r="M2" s="146"/>
    </row>
    <row r="3" spans="1:57" ht="23.25" customHeight="1" thickBot="1" x14ac:dyDescent="0.3">
      <c r="A3" s="304" t="s">
        <v>1483</v>
      </c>
      <c r="B3" s="305"/>
      <c r="C3" s="305"/>
      <c r="D3" s="305"/>
      <c r="E3" s="305"/>
      <c r="F3" s="305"/>
      <c r="G3" s="305"/>
      <c r="H3" s="305"/>
      <c r="I3" s="305"/>
      <c r="J3" s="305"/>
      <c r="K3" s="305"/>
      <c r="L3" s="305"/>
      <c r="M3" s="306"/>
      <c r="N3" s="79"/>
      <c r="O3" s="79"/>
      <c r="P3" s="79"/>
      <c r="Q3" s="79"/>
      <c r="R3" s="79"/>
      <c r="S3" s="79"/>
      <c r="T3" s="79"/>
      <c r="U3" s="79"/>
      <c r="V3" s="79"/>
      <c r="W3" s="79"/>
      <c r="X3" s="79"/>
      <c r="Y3" s="79"/>
      <c r="Z3" s="79"/>
      <c r="AA3" s="79"/>
      <c r="AB3" s="79"/>
      <c r="AC3" s="79"/>
      <c r="AD3" s="79"/>
      <c r="AE3" s="79"/>
      <c r="AF3" s="79"/>
      <c r="AG3" s="79"/>
      <c r="AH3" s="79"/>
      <c r="AI3" s="79"/>
      <c r="AJ3" s="79"/>
      <c r="AW3" s="79"/>
      <c r="AX3" s="79"/>
      <c r="AY3" s="79"/>
      <c r="AZ3" s="79"/>
    </row>
    <row r="4" spans="1:57" ht="27" customHeight="1" thickBot="1" x14ac:dyDescent="0.3">
      <c r="A4" s="150" t="s">
        <v>1484</v>
      </c>
      <c r="B4" s="150" t="s">
        <v>1485</v>
      </c>
      <c r="C4" s="150" t="s">
        <v>1486</v>
      </c>
      <c r="D4" s="150" t="s">
        <v>1487</v>
      </c>
      <c r="E4" s="150" t="s">
        <v>1488</v>
      </c>
      <c r="F4" s="150" t="s">
        <v>1489</v>
      </c>
      <c r="G4" s="151" t="s">
        <v>1490</v>
      </c>
      <c r="H4" s="151" t="s">
        <v>1491</v>
      </c>
      <c r="I4" s="151" t="s">
        <v>1492</v>
      </c>
      <c r="J4" s="151" t="s">
        <v>1493</v>
      </c>
      <c r="K4" s="151" t="s">
        <v>1494</v>
      </c>
      <c r="L4" s="151" t="s">
        <v>1495</v>
      </c>
      <c r="M4" s="151" t="s">
        <v>1496</v>
      </c>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BB4" s="79"/>
      <c r="BC4" s="79"/>
      <c r="BD4" s="79"/>
      <c r="BE4" s="79"/>
    </row>
    <row r="5" spans="1:57" ht="127.5" customHeight="1" x14ac:dyDescent="0.25">
      <c r="A5" s="95">
        <v>1</v>
      </c>
      <c r="B5" s="87" t="s">
        <v>1497</v>
      </c>
      <c r="C5" s="122" t="s">
        <v>1498</v>
      </c>
      <c r="D5" s="99" t="s">
        <v>161</v>
      </c>
      <c r="E5" s="124" t="s">
        <v>1499</v>
      </c>
      <c r="F5" s="124" t="s">
        <v>1500</v>
      </c>
      <c r="G5" s="124" t="s">
        <v>1501</v>
      </c>
      <c r="H5" s="125" t="s">
        <v>1502</v>
      </c>
      <c r="I5" s="126" t="s">
        <v>1503</v>
      </c>
      <c r="J5" s="92"/>
      <c r="K5" s="92" t="s">
        <v>169</v>
      </c>
      <c r="L5" s="92" t="s">
        <v>1504</v>
      </c>
      <c r="M5" s="138" t="str">
        <f>IF(OR(AND(K5="Muy Baja",L5="Leve"),AND(K5="Baja",L5="Leve"),AND(K5="Muy Baja",L5="Menor")),"BAJA",IF(OR(AND(K5="Alta",L5="Leve"),AND(K5="Alta",L5="Menor"),AND(K5="Baja",L5="Menor"),AND(K5="Media",L5="Leve"),AND(K5="Media",L5="Menor"),AND(K5="Media",L5="Moderado"),AND(K5="Baja",L5="Moderado"),AND(K5="Muy Baja",L5="Moderado")),"MODERADO",IF(OR(AND(K5="Muy Alta",L5="Moderado"),AND(K5="Muy Alta",L5="Mayor"),AND(K5="Muy Alta",L5="Leve"),AND(K5="Media",L5="Mayor"),AND(K5="Muy Alta",L5="Menor"),AND(K5="Alta",L5="Moderado"),AND(K5="Alta",L5="Mayor"),AND(K5="Baja",L5="Mayor"),AND(K5="Muy Baja",L5="Mayor")),"ALTO",IF(OR(AND(K5="Muy Alta",L5="Catastrófico"),AND(K5="Alta",L5="Catastrófico"),AND(K5="Media",L5="Catastrófico"),AND(K5="Baja",L5="Catastrófico"),AND(K5="Muy Baja",L5="Catastrófico")),"EXTREMO",0))))</f>
        <v>MODERADO</v>
      </c>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BB5" s="79"/>
      <c r="BC5" s="79"/>
      <c r="BD5" s="79"/>
      <c r="BE5" s="79"/>
    </row>
    <row r="6" spans="1:57" ht="105.75" customHeight="1" x14ac:dyDescent="0.25">
      <c r="A6" s="95">
        <v>2</v>
      </c>
      <c r="B6" s="87" t="s">
        <v>1497</v>
      </c>
      <c r="C6" s="122" t="s">
        <v>1505</v>
      </c>
      <c r="D6" s="99" t="s">
        <v>161</v>
      </c>
      <c r="E6" s="124" t="s">
        <v>1506</v>
      </c>
      <c r="F6" s="124" t="s">
        <v>1500</v>
      </c>
      <c r="G6" s="124" t="s">
        <v>1501</v>
      </c>
      <c r="H6" s="125" t="s">
        <v>1502</v>
      </c>
      <c r="I6" s="126" t="s">
        <v>1503</v>
      </c>
      <c r="J6" s="92"/>
      <c r="K6" s="92" t="s">
        <v>169</v>
      </c>
      <c r="L6" s="92" t="s">
        <v>1504</v>
      </c>
      <c r="M6" s="138" t="str">
        <f t="shared" ref="M6:M25" si="0">IF(OR(AND(K6="Muy Baja",L6="Leve"),AND(K6="Baja",L6="Leve"),AND(K6="Muy Baja",L6="Menor")),"BAJA",IF(OR(AND(K6="Alta",L6="Leve"),AND(K6="Alta",L6="Menor"),AND(K6="Baja",L6="Menor"),AND(K6="Media",L6="Leve"),AND(K6="Media",L6="Menor"),AND(K6="Media",L6="Moderado"),AND(K6="Baja",L6="Moderado"),AND(K6="Muy Baja",L6="Moderado")),"MODERADO",IF(OR(AND(K6="Muy Alta",L6="Moderado"),AND(K6="Muy Alta",L6="Mayor"),AND(K6="Muy Alta",L6="Leve"),AND(K6="Media",L6="Mayor"),AND(K6="Muy Alta",L6="Menor"),AND(K6="Alta",L6="Moderado"),AND(K6="Alta",L6="Mayor"),AND(K6="Baja",L6="Mayor"),AND(K6="Muy Baja",L6="Mayor")),"ALTO",IF(OR(AND(K6="Muy Alta",L6="Catastrófico"),AND(K6="Alta",L6="Catastrófico"),AND(K6="Media",L6="Catastrófico"),AND(K6="Baja",L6="Catastrófico"),AND(K6="Muy Baja",L6="Catastrófico")),"EXTREMO",0))))</f>
        <v>MODERADO</v>
      </c>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BB6" s="79"/>
      <c r="BC6" s="79"/>
      <c r="BD6" s="79"/>
      <c r="BE6" s="79"/>
    </row>
    <row r="7" spans="1:57" ht="42" customHeight="1" x14ac:dyDescent="0.25">
      <c r="A7" s="95">
        <v>3</v>
      </c>
      <c r="B7" s="87" t="s">
        <v>1497</v>
      </c>
      <c r="C7" s="122" t="s">
        <v>746</v>
      </c>
      <c r="D7" s="99" t="s">
        <v>161</v>
      </c>
      <c r="E7" s="124" t="s">
        <v>1499</v>
      </c>
      <c r="F7" s="124" t="s">
        <v>1507</v>
      </c>
      <c r="G7" s="124" t="s">
        <v>1508</v>
      </c>
      <c r="H7" s="125" t="s">
        <v>1502</v>
      </c>
      <c r="I7" s="126" t="s">
        <v>1503</v>
      </c>
      <c r="J7" s="92"/>
      <c r="K7" s="92" t="s">
        <v>169</v>
      </c>
      <c r="L7" s="92" t="s">
        <v>1509</v>
      </c>
      <c r="M7" s="138" t="str">
        <f t="shared" si="0"/>
        <v>BAJA</v>
      </c>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BB7" s="79"/>
      <c r="BC7" s="79"/>
      <c r="BD7" s="79"/>
      <c r="BE7" s="79"/>
    </row>
    <row r="8" spans="1:57" ht="42" customHeight="1" x14ac:dyDescent="0.25">
      <c r="A8" s="95">
        <v>4</v>
      </c>
      <c r="B8" s="87" t="s">
        <v>1497</v>
      </c>
      <c r="C8" s="122" t="s">
        <v>687</v>
      </c>
      <c r="D8" s="99" t="s">
        <v>161</v>
      </c>
      <c r="E8" s="124" t="s">
        <v>2071</v>
      </c>
      <c r="F8" s="124" t="s">
        <v>1507</v>
      </c>
      <c r="G8" s="124" t="s">
        <v>1510</v>
      </c>
      <c r="H8" s="125" t="s">
        <v>1511</v>
      </c>
      <c r="I8" s="126" t="s">
        <v>1503</v>
      </c>
      <c r="J8" s="92"/>
      <c r="K8" s="92" t="s">
        <v>151</v>
      </c>
      <c r="L8" s="92" t="s">
        <v>1504</v>
      </c>
      <c r="M8" s="138" t="str">
        <f t="shared" si="0"/>
        <v>MODERADO</v>
      </c>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BB8" s="79"/>
      <c r="BC8" s="79"/>
      <c r="BD8" s="79"/>
      <c r="BE8" s="79"/>
    </row>
    <row r="9" spans="1:57" ht="163.5" customHeight="1" x14ac:dyDescent="0.25">
      <c r="A9" s="95">
        <v>5</v>
      </c>
      <c r="B9" s="87" t="s">
        <v>1512</v>
      </c>
      <c r="C9" s="220" t="s">
        <v>2055</v>
      </c>
      <c r="D9" s="99" t="s">
        <v>161</v>
      </c>
      <c r="E9" s="124" t="s">
        <v>1499</v>
      </c>
      <c r="F9" s="124" t="s">
        <v>1507</v>
      </c>
      <c r="G9" s="124" t="s">
        <v>1513</v>
      </c>
      <c r="H9" s="125" t="s">
        <v>1511</v>
      </c>
      <c r="I9" s="126" t="s">
        <v>1503</v>
      </c>
      <c r="J9" s="92"/>
      <c r="K9" s="92" t="s">
        <v>151</v>
      </c>
      <c r="L9" s="92" t="s">
        <v>1509</v>
      </c>
      <c r="M9" s="138" t="str">
        <f t="shared" si="0"/>
        <v>MODERADO</v>
      </c>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BB9" s="79"/>
      <c r="BC9" s="79"/>
      <c r="BD9" s="79"/>
      <c r="BE9" s="79"/>
    </row>
    <row r="10" spans="1:57" ht="150" customHeight="1" x14ac:dyDescent="0.25">
      <c r="A10" s="95">
        <v>6</v>
      </c>
      <c r="B10" s="87" t="s">
        <v>1514</v>
      </c>
      <c r="C10" s="122" t="s">
        <v>1515</v>
      </c>
      <c r="D10" s="99" t="s">
        <v>161</v>
      </c>
      <c r="E10" s="124" t="s">
        <v>1516</v>
      </c>
      <c r="F10" s="124" t="s">
        <v>1507</v>
      </c>
      <c r="G10" s="124" t="s">
        <v>1517</v>
      </c>
      <c r="H10" s="125" t="s">
        <v>1518</v>
      </c>
      <c r="I10" s="126" t="s">
        <v>1503</v>
      </c>
      <c r="J10" s="92"/>
      <c r="K10" s="92" t="s">
        <v>151</v>
      </c>
      <c r="L10" s="92" t="s">
        <v>1509</v>
      </c>
      <c r="M10" s="138" t="str">
        <f t="shared" si="0"/>
        <v>MODERADO</v>
      </c>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BB10" s="79"/>
      <c r="BC10" s="79"/>
      <c r="BD10" s="79"/>
      <c r="BE10" s="79"/>
    </row>
    <row r="11" spans="1:57" ht="60.75" customHeight="1" x14ac:dyDescent="0.25">
      <c r="A11" s="95">
        <v>7</v>
      </c>
      <c r="B11" s="87" t="s">
        <v>1514</v>
      </c>
      <c r="C11" s="122" t="s">
        <v>1519</v>
      </c>
      <c r="D11" s="99" t="s">
        <v>161</v>
      </c>
      <c r="E11" s="124" t="s">
        <v>1516</v>
      </c>
      <c r="F11" s="124" t="s">
        <v>1520</v>
      </c>
      <c r="G11" s="124" t="s">
        <v>1501</v>
      </c>
      <c r="H11" s="125" t="s">
        <v>1521</v>
      </c>
      <c r="I11" s="126" t="s">
        <v>1503</v>
      </c>
      <c r="J11" s="92"/>
      <c r="K11" s="92" t="s">
        <v>1522</v>
      </c>
      <c r="L11" s="92" t="s">
        <v>1504</v>
      </c>
      <c r="M11" s="138" t="str">
        <f t="shared" si="0"/>
        <v>MODERADO</v>
      </c>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BB11" s="79"/>
      <c r="BC11" s="79"/>
      <c r="BD11" s="79"/>
      <c r="BE11" s="79"/>
    </row>
    <row r="12" spans="1:57" ht="99" customHeight="1" x14ac:dyDescent="0.25">
      <c r="A12" s="95">
        <v>8</v>
      </c>
      <c r="B12" s="87" t="s">
        <v>1523</v>
      </c>
      <c r="C12" s="220" t="s">
        <v>2068</v>
      </c>
      <c r="D12" s="99" t="s">
        <v>161</v>
      </c>
      <c r="E12" s="124" t="s">
        <v>1499</v>
      </c>
      <c r="F12" s="124" t="s">
        <v>1524</v>
      </c>
      <c r="G12" s="124" t="s">
        <v>1525</v>
      </c>
      <c r="H12" s="125" t="s">
        <v>1502</v>
      </c>
      <c r="I12" s="126" t="s">
        <v>1503</v>
      </c>
      <c r="J12" s="92"/>
      <c r="K12" s="92" t="s">
        <v>169</v>
      </c>
      <c r="L12" s="92" t="s">
        <v>1504</v>
      </c>
      <c r="M12" s="138" t="str">
        <f t="shared" si="0"/>
        <v>MODERADO</v>
      </c>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BB12" s="79"/>
      <c r="BC12" s="79"/>
      <c r="BD12" s="79"/>
      <c r="BE12" s="79"/>
    </row>
    <row r="13" spans="1:57" ht="58.5" customHeight="1" x14ac:dyDescent="0.25">
      <c r="A13" s="95">
        <v>9</v>
      </c>
      <c r="B13" s="87" t="s">
        <v>1523</v>
      </c>
      <c r="C13" s="122" t="s">
        <v>1208</v>
      </c>
      <c r="D13" s="99" t="s">
        <v>161</v>
      </c>
      <c r="E13" s="124" t="s">
        <v>1506</v>
      </c>
      <c r="F13" s="124" t="s">
        <v>1500</v>
      </c>
      <c r="G13" s="124" t="s">
        <v>1501</v>
      </c>
      <c r="H13" s="125" t="s">
        <v>1526</v>
      </c>
      <c r="I13" s="126" t="s">
        <v>1503</v>
      </c>
      <c r="J13" s="92"/>
      <c r="K13" s="92" t="s">
        <v>169</v>
      </c>
      <c r="L13" s="92" t="s">
        <v>1504</v>
      </c>
      <c r="M13" s="138" t="str">
        <f t="shared" si="0"/>
        <v>MODERADO</v>
      </c>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BB13" s="79"/>
      <c r="BC13" s="79"/>
      <c r="BD13" s="79"/>
      <c r="BE13" s="79"/>
    </row>
    <row r="14" spans="1:57" ht="113.25" customHeight="1" x14ac:dyDescent="0.25">
      <c r="A14" s="95">
        <v>10</v>
      </c>
      <c r="B14" s="87" t="s">
        <v>1527</v>
      </c>
      <c r="C14" s="220" t="s">
        <v>2056</v>
      </c>
      <c r="D14" s="99" t="s">
        <v>161</v>
      </c>
      <c r="E14" s="124" t="s">
        <v>1528</v>
      </c>
      <c r="F14" s="124" t="s">
        <v>1529</v>
      </c>
      <c r="G14" s="124" t="s">
        <v>1530</v>
      </c>
      <c r="H14" s="125" t="s">
        <v>1531</v>
      </c>
      <c r="I14" s="126" t="s">
        <v>1503</v>
      </c>
      <c r="J14" s="92"/>
      <c r="K14" s="92" t="s">
        <v>169</v>
      </c>
      <c r="L14" s="92" t="s">
        <v>1532</v>
      </c>
      <c r="M14" s="138" t="str">
        <f t="shared" si="0"/>
        <v>ALTO</v>
      </c>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BB14" s="79"/>
      <c r="BC14" s="79"/>
      <c r="BD14" s="79"/>
      <c r="BE14" s="79"/>
    </row>
    <row r="15" spans="1:57" ht="42" customHeight="1" x14ac:dyDescent="0.25">
      <c r="A15" s="95">
        <v>11</v>
      </c>
      <c r="B15" s="87" t="s">
        <v>1527</v>
      </c>
      <c r="C15" s="122" t="s">
        <v>1533</v>
      </c>
      <c r="D15" s="99" t="s">
        <v>161</v>
      </c>
      <c r="E15" s="124" t="s">
        <v>1506</v>
      </c>
      <c r="F15" s="124" t="s">
        <v>1520</v>
      </c>
      <c r="G15" s="124" t="s">
        <v>1525</v>
      </c>
      <c r="H15" s="125" t="s">
        <v>1534</v>
      </c>
      <c r="I15" s="126" t="s">
        <v>1503</v>
      </c>
      <c r="J15" s="92"/>
      <c r="K15" s="92" t="s">
        <v>1522</v>
      </c>
      <c r="L15" s="92" t="s">
        <v>1504</v>
      </c>
      <c r="M15" s="138" t="str">
        <f t="shared" si="0"/>
        <v>MODERADO</v>
      </c>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BB15" s="79"/>
      <c r="BC15" s="79"/>
      <c r="BD15" s="79"/>
      <c r="BE15" s="79"/>
    </row>
    <row r="16" spans="1:57" ht="42" customHeight="1" x14ac:dyDescent="0.25">
      <c r="A16" s="95">
        <v>12</v>
      </c>
      <c r="B16" s="87" t="s">
        <v>1535</v>
      </c>
      <c r="C16" s="122" t="s">
        <v>1142</v>
      </c>
      <c r="D16" s="99" t="s">
        <v>161</v>
      </c>
      <c r="E16" s="124" t="s">
        <v>1499</v>
      </c>
      <c r="F16" s="124" t="s">
        <v>1536</v>
      </c>
      <c r="G16" s="124" t="s">
        <v>1537</v>
      </c>
      <c r="H16" s="125" t="s">
        <v>1511</v>
      </c>
      <c r="I16" s="126" t="s">
        <v>1503</v>
      </c>
      <c r="J16" s="92"/>
      <c r="K16" s="92" t="s">
        <v>169</v>
      </c>
      <c r="L16" s="92" t="s">
        <v>1504</v>
      </c>
      <c r="M16" s="138" t="str">
        <f t="shared" si="0"/>
        <v>MODERADO</v>
      </c>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BB16" s="79"/>
      <c r="BC16" s="79"/>
      <c r="BD16" s="79"/>
      <c r="BE16" s="79"/>
    </row>
    <row r="17" spans="1:57" ht="42" customHeight="1" x14ac:dyDescent="0.25">
      <c r="A17" s="95">
        <v>13</v>
      </c>
      <c r="B17" s="87" t="s">
        <v>1535</v>
      </c>
      <c r="C17" s="122" t="s">
        <v>1538</v>
      </c>
      <c r="D17" s="99" t="s">
        <v>161</v>
      </c>
      <c r="E17" s="124" t="s">
        <v>1499</v>
      </c>
      <c r="F17" s="124" t="s">
        <v>1536</v>
      </c>
      <c r="G17" s="124" t="s">
        <v>1539</v>
      </c>
      <c r="H17" s="125" t="s">
        <v>1511</v>
      </c>
      <c r="I17" s="126" t="s">
        <v>1503</v>
      </c>
      <c r="J17" s="92"/>
      <c r="K17" s="92" t="s">
        <v>169</v>
      </c>
      <c r="L17" s="92" t="s">
        <v>1504</v>
      </c>
      <c r="M17" s="138" t="str">
        <f t="shared" si="0"/>
        <v>MODERADO</v>
      </c>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BB17" s="79"/>
      <c r="BC17" s="79"/>
      <c r="BD17" s="79"/>
      <c r="BE17" s="79"/>
    </row>
    <row r="18" spans="1:57" ht="100.5" customHeight="1" x14ac:dyDescent="0.25">
      <c r="A18" s="95">
        <v>14</v>
      </c>
      <c r="B18" s="87" t="s">
        <v>1540</v>
      </c>
      <c r="C18" s="122" t="s">
        <v>2057</v>
      </c>
      <c r="D18" s="99" t="s">
        <v>161</v>
      </c>
      <c r="E18" s="124" t="s">
        <v>1541</v>
      </c>
      <c r="F18" s="124" t="s">
        <v>1542</v>
      </c>
      <c r="G18" s="124" t="s">
        <v>1543</v>
      </c>
      <c r="H18" s="125" t="s">
        <v>1544</v>
      </c>
      <c r="I18" s="126" t="s">
        <v>1503</v>
      </c>
      <c r="J18" s="92"/>
      <c r="K18" s="92" t="s">
        <v>169</v>
      </c>
      <c r="L18" s="92" t="s">
        <v>1504</v>
      </c>
      <c r="M18" s="138" t="str">
        <f t="shared" si="0"/>
        <v>MODERADO</v>
      </c>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BB18" s="79"/>
      <c r="BC18" s="79"/>
      <c r="BD18" s="79"/>
      <c r="BE18" s="79"/>
    </row>
    <row r="19" spans="1:57" ht="126" customHeight="1" x14ac:dyDescent="0.25">
      <c r="A19" s="95">
        <v>15</v>
      </c>
      <c r="B19" s="87" t="s">
        <v>1545</v>
      </c>
      <c r="C19" s="122" t="s">
        <v>1546</v>
      </c>
      <c r="D19" s="99" t="s">
        <v>161</v>
      </c>
      <c r="E19" s="124" t="s">
        <v>1547</v>
      </c>
      <c r="F19" s="124" t="s">
        <v>1548</v>
      </c>
      <c r="G19" s="124" t="s">
        <v>1549</v>
      </c>
      <c r="H19" s="125" t="s">
        <v>1550</v>
      </c>
      <c r="I19" s="126" t="s">
        <v>1503</v>
      </c>
      <c r="J19" s="92"/>
      <c r="K19" s="92" t="s">
        <v>1522</v>
      </c>
      <c r="L19" s="92" t="s">
        <v>1504</v>
      </c>
      <c r="M19" s="138" t="str">
        <f t="shared" si="0"/>
        <v>MODERADO</v>
      </c>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BB19" s="79"/>
      <c r="BC19" s="79"/>
      <c r="BD19" s="79"/>
      <c r="BE19" s="79"/>
    </row>
    <row r="20" spans="1:57" ht="171" customHeight="1" x14ac:dyDescent="0.25">
      <c r="A20" s="95">
        <v>16</v>
      </c>
      <c r="B20" s="87" t="s">
        <v>1551</v>
      </c>
      <c r="C20" s="220" t="s">
        <v>2058</v>
      </c>
      <c r="D20" s="99" t="s">
        <v>161</v>
      </c>
      <c r="E20" s="124" t="s">
        <v>1555</v>
      </c>
      <c r="F20" s="124" t="s">
        <v>1552</v>
      </c>
      <c r="G20" s="124" t="s">
        <v>2053</v>
      </c>
      <c r="H20" s="125" t="s">
        <v>1553</v>
      </c>
      <c r="I20" s="126" t="s">
        <v>1503</v>
      </c>
      <c r="J20" s="92"/>
      <c r="K20" s="92" t="s">
        <v>169</v>
      </c>
      <c r="L20" s="92" t="s">
        <v>1504</v>
      </c>
      <c r="M20" s="138" t="str">
        <f t="shared" si="0"/>
        <v>MODERADO</v>
      </c>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BB20" s="79"/>
      <c r="BC20" s="79"/>
      <c r="BD20" s="79"/>
      <c r="BE20" s="79"/>
    </row>
    <row r="21" spans="1:57" ht="42" customHeight="1" x14ac:dyDescent="0.25">
      <c r="A21" s="95">
        <v>17</v>
      </c>
      <c r="B21" s="87" t="s">
        <v>1551</v>
      </c>
      <c r="C21" s="220" t="s">
        <v>2059</v>
      </c>
      <c r="D21" s="99" t="s">
        <v>161</v>
      </c>
      <c r="E21" s="124" t="s">
        <v>1528</v>
      </c>
      <c r="F21" s="124" t="s">
        <v>1558</v>
      </c>
      <c r="G21" s="124" t="s">
        <v>1559</v>
      </c>
      <c r="H21" s="125" t="s">
        <v>1521</v>
      </c>
      <c r="I21" s="126" t="s">
        <v>1503</v>
      </c>
      <c r="J21" s="92"/>
      <c r="K21" s="92" t="s">
        <v>151</v>
      </c>
      <c r="L21" s="92" t="s">
        <v>1560</v>
      </c>
      <c r="M21" s="138" t="str">
        <f t="shared" si="0"/>
        <v>MODERADO</v>
      </c>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BB21" s="79"/>
      <c r="BC21" s="79"/>
      <c r="BD21" s="79"/>
      <c r="BE21" s="79"/>
    </row>
    <row r="22" spans="1:57" ht="42" customHeight="1" x14ac:dyDescent="0.25">
      <c r="A22" s="95">
        <v>18</v>
      </c>
      <c r="B22" s="87" t="s">
        <v>1551</v>
      </c>
      <c r="C22" s="122" t="s">
        <v>543</v>
      </c>
      <c r="D22" s="99" t="s">
        <v>161</v>
      </c>
      <c r="E22" s="124" t="s">
        <v>1528</v>
      </c>
      <c r="F22" s="124" t="s">
        <v>1558</v>
      </c>
      <c r="G22" s="124" t="s">
        <v>1559</v>
      </c>
      <c r="H22" s="125" t="s">
        <v>1521</v>
      </c>
      <c r="I22" s="126" t="s">
        <v>1503</v>
      </c>
      <c r="J22" s="92"/>
      <c r="K22" s="92" t="s">
        <v>169</v>
      </c>
      <c r="L22" s="92" t="s">
        <v>1560</v>
      </c>
      <c r="M22" s="138" t="str">
        <f t="shared" si="0"/>
        <v>MODERADO</v>
      </c>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BB22" s="79"/>
      <c r="BC22" s="79"/>
      <c r="BD22" s="79"/>
      <c r="BE22" s="79"/>
    </row>
    <row r="23" spans="1:57" ht="78.75" customHeight="1" x14ac:dyDescent="0.25">
      <c r="A23" s="95">
        <v>19</v>
      </c>
      <c r="B23" s="87" t="s">
        <v>1561</v>
      </c>
      <c r="C23" s="122" t="s">
        <v>1562</v>
      </c>
      <c r="D23" s="99" t="s">
        <v>161</v>
      </c>
      <c r="E23" s="124" t="s">
        <v>1563</v>
      </c>
      <c r="F23" s="124" t="s">
        <v>1500</v>
      </c>
      <c r="G23" s="124" t="s">
        <v>1564</v>
      </c>
      <c r="H23" s="125" t="s">
        <v>1565</v>
      </c>
      <c r="I23" s="126" t="s">
        <v>1503</v>
      </c>
      <c r="J23" s="92"/>
      <c r="K23" s="92" t="s">
        <v>1522</v>
      </c>
      <c r="L23" s="92" t="s">
        <v>1504</v>
      </c>
      <c r="M23" s="138" t="str">
        <f t="shared" si="0"/>
        <v>MODERADO</v>
      </c>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BB23" s="79"/>
      <c r="BC23" s="79"/>
      <c r="BD23" s="79"/>
      <c r="BE23" s="79"/>
    </row>
    <row r="24" spans="1:57" ht="58.5" customHeight="1" x14ac:dyDescent="0.25">
      <c r="A24" s="95">
        <v>20</v>
      </c>
      <c r="B24" s="87" t="s">
        <v>1561</v>
      </c>
      <c r="C24" s="122" t="s">
        <v>668</v>
      </c>
      <c r="D24" s="99" t="s">
        <v>161</v>
      </c>
      <c r="E24" s="124" t="s">
        <v>1506</v>
      </c>
      <c r="F24" s="124" t="s">
        <v>1566</v>
      </c>
      <c r="G24" s="124" t="s">
        <v>1567</v>
      </c>
      <c r="H24" s="125" t="s">
        <v>1568</v>
      </c>
      <c r="I24" s="126" t="s">
        <v>1503</v>
      </c>
      <c r="J24" s="92"/>
      <c r="K24" s="92" t="s">
        <v>169</v>
      </c>
      <c r="L24" s="92" t="s">
        <v>1504</v>
      </c>
      <c r="M24" s="138" t="str">
        <f t="shared" si="0"/>
        <v>MODERADO</v>
      </c>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BB24" s="79"/>
      <c r="BC24" s="79"/>
      <c r="BD24" s="79"/>
      <c r="BE24" s="79"/>
    </row>
    <row r="25" spans="1:57" ht="51.75" customHeight="1" x14ac:dyDescent="0.25">
      <c r="A25" s="95">
        <v>21</v>
      </c>
      <c r="B25" s="87" t="s">
        <v>1561</v>
      </c>
      <c r="C25" s="122" t="s">
        <v>1569</v>
      </c>
      <c r="D25" s="99" t="s">
        <v>161</v>
      </c>
      <c r="E25" s="124" t="s">
        <v>1528</v>
      </c>
      <c r="F25" s="124" t="s">
        <v>1570</v>
      </c>
      <c r="G25" s="124" t="s">
        <v>1567</v>
      </c>
      <c r="H25" s="125" t="s">
        <v>1568</v>
      </c>
      <c r="I25" s="126" t="s">
        <v>1503</v>
      </c>
      <c r="J25" s="92"/>
      <c r="K25" s="92" t="s">
        <v>169</v>
      </c>
      <c r="L25" s="92" t="s">
        <v>1504</v>
      </c>
      <c r="M25" s="138" t="str">
        <f t="shared" si="0"/>
        <v>MODERADO</v>
      </c>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BB25" s="79"/>
      <c r="BC25" s="79"/>
      <c r="BD25" s="79"/>
      <c r="BE25" s="79"/>
    </row>
    <row r="26" spans="1:57" ht="95.25" customHeight="1" x14ac:dyDescent="0.25">
      <c r="A26" s="95">
        <v>22</v>
      </c>
      <c r="B26" s="87" t="s">
        <v>1561</v>
      </c>
      <c r="C26" s="122" t="s">
        <v>1571</v>
      </c>
      <c r="D26" s="99" t="s">
        <v>161</v>
      </c>
      <c r="E26" s="124" t="s">
        <v>1506</v>
      </c>
      <c r="F26" s="124" t="s">
        <v>1572</v>
      </c>
      <c r="G26" s="124" t="s">
        <v>1573</v>
      </c>
      <c r="H26" s="125" t="s">
        <v>1568</v>
      </c>
      <c r="I26" s="126" t="s">
        <v>1503</v>
      </c>
      <c r="J26" s="92"/>
      <c r="K26" s="92" t="s">
        <v>169</v>
      </c>
      <c r="L26" s="92" t="s">
        <v>1504</v>
      </c>
      <c r="M26" s="138" t="str">
        <f t="shared" ref="M26:M31" si="1">IF(OR(AND(K26="Muy Baja",L26="Leve"),AND(K26="Baja",L26="Leve"),AND(K26="Muy Baja",L26="Menor")),"BAJA",IF(OR(AND(K26="Alta",L26="Leve"),AND(K26="Alta",L26="Menor"),AND(K26="Baja",L26="Menor"),AND(K26="Media",L26="Leve"),AND(K26="Media",L26="Menor"),AND(K26="Media",L26="Moderado"),AND(K26="Baja",L26="Moderado"),AND(K26="Muy Baja",L26="Moderado")),"MODERADO",IF(OR(AND(K26="Muy Alta",L26="Moderado"),AND(K26="Muy Alta",L26="Mayor"),AND(K26="Muy Alta",L26="Leve"),AND(K26="Media",L26="Mayor"),AND(K26="Muy Alta",L26="Menor"),AND(K26="Alta",L26="Moderado"),AND(K26="Alta",L26="Mayor"),AND(K26="Baja",L26="Mayor"),AND(K26="Muy Baja",L26="Mayor")),"ALTO",IF(OR(AND(K26="Muy Alta",L26="Catastrófico"),AND(K26="Alta",L26="Catastrófico"),AND(K26="Media",L26="Catastrófico"),AND(K26="Baja",L26="Catastrófico"),AND(K26="Muy Baja",L26="Catastrófico")),"EXTREMO",0))))</f>
        <v>MODERADO</v>
      </c>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BB26" s="79"/>
      <c r="BC26" s="79"/>
      <c r="BD26" s="79"/>
      <c r="BE26" s="79"/>
    </row>
    <row r="27" spans="1:57" ht="105.75" customHeight="1" x14ac:dyDescent="0.25">
      <c r="A27" s="95">
        <v>23</v>
      </c>
      <c r="B27" s="87" t="s">
        <v>1561</v>
      </c>
      <c r="C27" s="122" t="s">
        <v>2064</v>
      </c>
      <c r="D27" s="99" t="s">
        <v>161</v>
      </c>
      <c r="E27" s="124" t="s">
        <v>1499</v>
      </c>
      <c r="F27" s="124" t="s">
        <v>1572</v>
      </c>
      <c r="G27" s="124" t="s">
        <v>1574</v>
      </c>
      <c r="H27" s="125" t="s">
        <v>1568</v>
      </c>
      <c r="I27" s="126" t="s">
        <v>1503</v>
      </c>
      <c r="J27" s="92"/>
      <c r="K27" s="92" t="s">
        <v>169</v>
      </c>
      <c r="L27" s="92" t="s">
        <v>1504</v>
      </c>
      <c r="M27" s="138" t="str">
        <f t="shared" si="1"/>
        <v>MODERADO</v>
      </c>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BB27" s="79"/>
      <c r="BC27" s="79"/>
      <c r="BD27" s="79"/>
      <c r="BE27" s="79"/>
    </row>
    <row r="28" spans="1:57" ht="81" customHeight="1" x14ac:dyDescent="0.25">
      <c r="A28" s="95">
        <v>24</v>
      </c>
      <c r="B28" s="87" t="s">
        <v>1575</v>
      </c>
      <c r="C28" s="122" t="s">
        <v>2060</v>
      </c>
      <c r="D28" s="99" t="s">
        <v>426</v>
      </c>
      <c r="E28" s="124" t="s">
        <v>1555</v>
      </c>
      <c r="F28" s="124" t="s">
        <v>1576</v>
      </c>
      <c r="G28" s="124" t="s">
        <v>1577</v>
      </c>
      <c r="H28" s="125" t="s">
        <v>1578</v>
      </c>
      <c r="I28" s="126" t="s">
        <v>1503</v>
      </c>
      <c r="J28" s="92"/>
      <c r="K28" s="92" t="s">
        <v>151</v>
      </c>
      <c r="L28" s="92" t="s">
        <v>1532</v>
      </c>
      <c r="M28" s="138" t="str">
        <f t="shared" si="1"/>
        <v>ALTO</v>
      </c>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BB28" s="79"/>
      <c r="BC28" s="79"/>
      <c r="BD28" s="79"/>
      <c r="BE28" s="79"/>
    </row>
    <row r="29" spans="1:57" ht="84" customHeight="1" x14ac:dyDescent="0.25">
      <c r="A29" s="95">
        <v>25</v>
      </c>
      <c r="B29" s="87" t="s">
        <v>1575</v>
      </c>
      <c r="C29" s="220" t="s">
        <v>2061</v>
      </c>
      <c r="D29" s="99" t="s">
        <v>139</v>
      </c>
      <c r="E29" s="124" t="s">
        <v>1555</v>
      </c>
      <c r="F29" s="124" t="s">
        <v>1579</v>
      </c>
      <c r="G29" s="124" t="s">
        <v>1580</v>
      </c>
      <c r="H29" s="125" t="s">
        <v>1581</v>
      </c>
      <c r="I29" s="126" t="s">
        <v>1503</v>
      </c>
      <c r="J29" s="92"/>
      <c r="K29" s="92" t="s">
        <v>169</v>
      </c>
      <c r="L29" s="92" t="s">
        <v>1532</v>
      </c>
      <c r="M29" s="138" t="str">
        <f t="shared" si="1"/>
        <v>ALTO</v>
      </c>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BB29" s="79"/>
      <c r="BC29" s="79"/>
      <c r="BD29" s="79"/>
      <c r="BE29" s="79"/>
    </row>
    <row r="30" spans="1:57" ht="62.25" customHeight="1" x14ac:dyDescent="0.25">
      <c r="A30" s="95">
        <v>26</v>
      </c>
      <c r="B30" s="87" t="s">
        <v>1582</v>
      </c>
      <c r="C30" s="122" t="s">
        <v>1357</v>
      </c>
      <c r="D30" s="99" t="s">
        <v>161</v>
      </c>
      <c r="E30" s="124" t="s">
        <v>1528</v>
      </c>
      <c r="F30" s="124" t="s">
        <v>1583</v>
      </c>
      <c r="G30" s="124" t="s">
        <v>1584</v>
      </c>
      <c r="H30" s="125" t="s">
        <v>1585</v>
      </c>
      <c r="I30" s="126" t="s">
        <v>1503</v>
      </c>
      <c r="J30" s="92"/>
      <c r="K30" s="92" t="s">
        <v>1522</v>
      </c>
      <c r="L30" s="92" t="s">
        <v>1560</v>
      </c>
      <c r="M30" s="138" t="str">
        <f t="shared" si="1"/>
        <v>BAJA</v>
      </c>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BB30" s="79"/>
      <c r="BC30" s="79"/>
      <c r="BD30" s="79"/>
      <c r="BE30" s="79"/>
    </row>
    <row r="31" spans="1:57" ht="65.25" customHeight="1" x14ac:dyDescent="0.25">
      <c r="A31" s="95">
        <v>27</v>
      </c>
      <c r="B31" s="87" t="s">
        <v>1582</v>
      </c>
      <c r="C31" s="122" t="s">
        <v>2069</v>
      </c>
      <c r="D31" s="99" t="s">
        <v>161</v>
      </c>
      <c r="E31" s="124" t="s">
        <v>1586</v>
      </c>
      <c r="F31" s="124" t="s">
        <v>1587</v>
      </c>
      <c r="G31" s="124" t="s">
        <v>1588</v>
      </c>
      <c r="H31" s="125" t="s">
        <v>1502</v>
      </c>
      <c r="I31" s="126" t="s">
        <v>1503</v>
      </c>
      <c r="J31" s="92"/>
      <c r="K31" s="92" t="s">
        <v>169</v>
      </c>
      <c r="L31" s="92" t="s">
        <v>1504</v>
      </c>
      <c r="M31" s="138" t="str">
        <f t="shared" si="1"/>
        <v>MODERADO</v>
      </c>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BB31" s="79"/>
      <c r="BC31" s="79"/>
      <c r="BD31" s="79"/>
      <c r="BE31" s="79"/>
    </row>
    <row r="32" spans="1:57" ht="56.25" customHeight="1" x14ac:dyDescent="0.25">
      <c r="A32" s="95">
        <v>28</v>
      </c>
      <c r="B32" s="87" t="s">
        <v>1589</v>
      </c>
      <c r="C32" s="122" t="s">
        <v>2070</v>
      </c>
      <c r="D32" s="99" t="s">
        <v>161</v>
      </c>
      <c r="E32" s="124" t="s">
        <v>1499</v>
      </c>
      <c r="F32" s="124" t="s">
        <v>1587</v>
      </c>
      <c r="G32" s="124" t="s">
        <v>1590</v>
      </c>
      <c r="H32" s="125" t="s">
        <v>1502</v>
      </c>
      <c r="I32" s="127" t="s">
        <v>1503</v>
      </c>
      <c r="J32" s="128"/>
      <c r="K32" s="92" t="s">
        <v>169</v>
      </c>
      <c r="L32" s="92" t="s">
        <v>1504</v>
      </c>
      <c r="M32" s="138" t="str">
        <f t="shared" ref="M32:M34" si="2">IF(OR(AND(K32="Muy Baja",L32="Leve"),AND(K32="Baja",L32="Leve"),AND(K32="Muy Baja",L32="Menor")),"BAJA",IF(OR(AND(K32="Alta",L32="Leve"),AND(K32="Alta",L32="Menor"),AND(K32="Baja",L32="Menor"),AND(K32="Media",L32="Leve"),AND(K32="Media",L32="Menor"),AND(K32="Media",L32="Moderado"),AND(K32="Baja",L32="Moderado"),AND(K32="Muy Baja",L32="Moderado")),"MODERADO",IF(OR(AND(K32="Muy Alta",L32="Moderado"),AND(K32="Muy Alta",L32="Mayor"),AND(K32="Muy Alta",L32="Leve"),AND(K32="Media",L32="Mayor"),AND(K32="Muy Alta",L32="Menor"),AND(K32="Alta",L32="Moderado"),AND(K32="Alta",L32="Mayor"),AND(K32="Baja",L32="Mayor"),AND(K32="Muy Baja",L32="Mayor")),"ALTO",IF(OR(AND(K32="Muy Alta",L32="Catastrófico"),AND(K32="Alta",L32="Catastrófico"),AND(K32="Media",L32="Catastrófico"),AND(K32="Baja",L32="Catastrófico"),AND(K32="Muy Baja",L32="Catastrófico")),"EXTREMO",0))))</f>
        <v>MODERADO</v>
      </c>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BB32" s="79"/>
      <c r="BC32" s="79"/>
      <c r="BD32" s="79"/>
      <c r="BE32" s="79"/>
    </row>
    <row r="33" spans="1:57" ht="57" customHeight="1" x14ac:dyDescent="0.25">
      <c r="A33" s="95">
        <v>29</v>
      </c>
      <c r="B33" s="87" t="s">
        <v>1589</v>
      </c>
      <c r="C33" s="99" t="s">
        <v>455</v>
      </c>
      <c r="D33" s="99" t="s">
        <v>161</v>
      </c>
      <c r="E33" s="124" t="s">
        <v>1506</v>
      </c>
      <c r="F33" s="124" t="s">
        <v>1591</v>
      </c>
      <c r="G33" s="124" t="s">
        <v>1590</v>
      </c>
      <c r="H33" s="124" t="s">
        <v>1502</v>
      </c>
      <c r="I33" s="126" t="s">
        <v>1503</v>
      </c>
      <c r="J33" s="92"/>
      <c r="K33" s="92" t="s">
        <v>169</v>
      </c>
      <c r="L33" s="92" t="s">
        <v>1504</v>
      </c>
      <c r="M33" s="138" t="str">
        <f t="shared" si="2"/>
        <v>MODERADO</v>
      </c>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BB33" s="79"/>
      <c r="BC33" s="79"/>
      <c r="BD33" s="79"/>
      <c r="BE33" s="79"/>
    </row>
    <row r="34" spans="1:57" ht="64.5" customHeight="1" x14ac:dyDescent="0.25">
      <c r="A34" s="95">
        <v>30</v>
      </c>
      <c r="B34" s="87" t="s">
        <v>1592</v>
      </c>
      <c r="C34" s="99" t="s">
        <v>1593</v>
      </c>
      <c r="D34" s="99" t="s">
        <v>161</v>
      </c>
      <c r="E34" s="124" t="s">
        <v>1499</v>
      </c>
      <c r="F34" s="124" t="s">
        <v>1524</v>
      </c>
      <c r="G34" s="124" t="s">
        <v>1525</v>
      </c>
      <c r="H34" s="124" t="s">
        <v>1502</v>
      </c>
      <c r="I34" s="126" t="s">
        <v>1503</v>
      </c>
      <c r="J34" s="92"/>
      <c r="K34" s="92" t="s">
        <v>169</v>
      </c>
      <c r="L34" s="92" t="s">
        <v>1560</v>
      </c>
      <c r="M34" s="138" t="str">
        <f t="shared" si="2"/>
        <v>MODERADO</v>
      </c>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BB34" s="79"/>
      <c r="BC34" s="79"/>
      <c r="BD34" s="79"/>
      <c r="BE34" s="79"/>
    </row>
    <row r="35" spans="1:57" ht="63.75" customHeight="1" x14ac:dyDescent="0.25">
      <c r="A35" s="95">
        <v>31</v>
      </c>
      <c r="B35" s="87" t="s">
        <v>1594</v>
      </c>
      <c r="C35" s="221" t="s">
        <v>1595</v>
      </c>
      <c r="D35" s="99" t="s">
        <v>161</v>
      </c>
      <c r="E35" s="124" t="s">
        <v>1596</v>
      </c>
      <c r="F35" s="124" t="s">
        <v>1520</v>
      </c>
      <c r="G35" s="124" t="s">
        <v>1530</v>
      </c>
      <c r="H35" s="124" t="s">
        <v>1597</v>
      </c>
      <c r="I35" s="126" t="s">
        <v>1503</v>
      </c>
      <c r="J35" s="92"/>
      <c r="K35" s="92" t="s">
        <v>169</v>
      </c>
      <c r="L35" s="92" t="s">
        <v>1504</v>
      </c>
      <c r="M35" s="138" t="str">
        <f t="shared" ref="M35:M44" si="3">IF(OR(AND(K35="Muy Baja",L35="Leve"),AND(K35="Baja",L35="Leve"),AND(K35="Muy Baja",L35="Menor")),"BAJA",IF(OR(AND(K35="Alta",L35="Leve"),AND(K35="Alta",L35="Menor"),AND(K35="Baja",L35="Menor"),AND(K35="Media",L35="Leve"),AND(K35="Media",L35="Menor"),AND(K35="Media",L35="Moderado"),AND(K35="Baja",L35="Moderado"),AND(K35="Muy Baja",L35="Moderado")),"MODERADO",IF(OR(AND(K35="Muy Alta",L35="Moderado"),AND(K35="Muy Alta",L35="Mayor"),AND(K35="Muy Alta",L35="Leve"),AND(K35="Media",L35="Mayor"),AND(K35="Muy Alta",L35="Menor"),AND(K35="Alta",L35="Moderado"),AND(K35="Alta",L35="Mayor"),AND(K35="Baja",L35="Mayor"),AND(K35="Muy Baja",L35="Mayor")),"ALTO",IF(OR(AND(K35="Muy Alta",L35="Catastrófico"),AND(K35="Alta",L35="Catastrófico"),AND(K35="Media",L35="Catastrófico"),AND(K35="Baja",L35="Catastrófico"),AND(K35="Muy Baja",L35="Catastrófico")),"EXTREMO",0))))</f>
        <v>MODERADO</v>
      </c>
      <c r="N35" s="79"/>
      <c r="O35" s="79"/>
      <c r="P35" s="79"/>
      <c r="Q35" s="79"/>
      <c r="R35" s="79"/>
      <c r="S35" s="79"/>
      <c r="T35" s="79"/>
      <c r="U35" s="79"/>
      <c r="V35" s="79"/>
      <c r="W35" s="79"/>
      <c r="X35" s="79"/>
    </row>
    <row r="36" spans="1:57" ht="153" x14ac:dyDescent="0.25">
      <c r="A36" s="95">
        <v>32</v>
      </c>
      <c r="B36" s="87" t="s">
        <v>1598</v>
      </c>
      <c r="C36" s="221" t="s">
        <v>2062</v>
      </c>
      <c r="D36" s="99" t="s">
        <v>161</v>
      </c>
      <c r="E36" s="124" t="s">
        <v>1599</v>
      </c>
      <c r="F36" s="124" t="s">
        <v>1542</v>
      </c>
      <c r="G36" s="124" t="s">
        <v>1543</v>
      </c>
      <c r="H36" s="124" t="s">
        <v>1600</v>
      </c>
      <c r="I36" s="126" t="s">
        <v>1503</v>
      </c>
      <c r="J36" s="92"/>
      <c r="K36" s="92" t="s">
        <v>169</v>
      </c>
      <c r="L36" s="92" t="s">
        <v>1504</v>
      </c>
      <c r="M36" s="138" t="str">
        <f t="shared" si="3"/>
        <v>MODERADO</v>
      </c>
      <c r="N36" s="79"/>
      <c r="O36" s="79"/>
      <c r="P36" s="79"/>
      <c r="Q36" s="79"/>
      <c r="R36" s="79"/>
      <c r="S36" s="79"/>
      <c r="T36" s="79"/>
      <c r="U36" s="79"/>
      <c r="V36" s="79"/>
      <c r="W36" s="79"/>
      <c r="X36" s="79"/>
    </row>
    <row r="37" spans="1:57" ht="89.25" x14ac:dyDescent="0.25">
      <c r="A37" s="95">
        <v>33</v>
      </c>
      <c r="B37" s="87" t="s">
        <v>1601</v>
      </c>
      <c r="C37" s="221" t="s">
        <v>2063</v>
      </c>
      <c r="D37" s="99" t="s">
        <v>139</v>
      </c>
      <c r="E37" s="124" t="s">
        <v>1555</v>
      </c>
      <c r="F37" s="124" t="s">
        <v>1556</v>
      </c>
      <c r="G37" s="124" t="s">
        <v>1602</v>
      </c>
      <c r="H37" s="124" t="s">
        <v>1518</v>
      </c>
      <c r="I37" s="126" t="s">
        <v>1503</v>
      </c>
      <c r="J37" s="92"/>
      <c r="K37" s="92" t="s">
        <v>169</v>
      </c>
      <c r="L37" s="92" t="s">
        <v>1504</v>
      </c>
      <c r="M37" s="138" t="str">
        <f t="shared" si="3"/>
        <v>MODERADO</v>
      </c>
      <c r="N37" s="79"/>
      <c r="O37" s="79"/>
      <c r="P37" s="79"/>
      <c r="Q37" s="79"/>
      <c r="R37" s="79"/>
      <c r="S37" s="79"/>
      <c r="T37" s="79"/>
      <c r="U37" s="79"/>
      <c r="V37" s="79"/>
      <c r="W37" s="79"/>
      <c r="X37" s="79"/>
    </row>
    <row r="38" spans="1:57" ht="55.5" customHeight="1" x14ac:dyDescent="0.25">
      <c r="A38" s="95">
        <v>34</v>
      </c>
      <c r="B38" s="87" t="s">
        <v>1603</v>
      </c>
      <c r="C38" s="221" t="s">
        <v>355</v>
      </c>
      <c r="D38" s="99" t="s">
        <v>161</v>
      </c>
      <c r="E38" s="124" t="s">
        <v>1499</v>
      </c>
      <c r="F38" s="124" t="s">
        <v>1507</v>
      </c>
      <c r="G38" s="124" t="s">
        <v>1604</v>
      </c>
      <c r="H38" s="124" t="s">
        <v>1502</v>
      </c>
      <c r="I38" s="126" t="s">
        <v>1503</v>
      </c>
      <c r="J38" s="92"/>
      <c r="K38" s="92" t="s">
        <v>169</v>
      </c>
      <c r="L38" s="92" t="s">
        <v>1532</v>
      </c>
      <c r="M38" s="138" t="str">
        <f t="shared" si="3"/>
        <v>ALTO</v>
      </c>
      <c r="N38" s="79"/>
      <c r="O38" s="79"/>
      <c r="P38" s="79"/>
      <c r="Q38" s="79"/>
      <c r="R38" s="79"/>
      <c r="S38" s="79"/>
      <c r="T38" s="79"/>
      <c r="U38" s="79"/>
      <c r="V38" s="79"/>
      <c r="W38" s="79"/>
      <c r="X38" s="79"/>
    </row>
    <row r="39" spans="1:57" ht="15" x14ac:dyDescent="0.25">
      <c r="A39" s="95"/>
      <c r="B39" s="87"/>
      <c r="C39" s="99"/>
      <c r="D39" s="99"/>
      <c r="E39" s="124"/>
      <c r="F39" s="124"/>
      <c r="G39" s="124"/>
      <c r="H39" s="124"/>
      <c r="I39" s="126"/>
      <c r="J39" s="92"/>
      <c r="K39" s="92"/>
      <c r="L39" s="92"/>
      <c r="M39" s="138">
        <f t="shared" si="3"/>
        <v>0</v>
      </c>
      <c r="N39" s="79"/>
      <c r="O39" s="79"/>
      <c r="P39" s="79"/>
      <c r="Q39" s="79"/>
      <c r="R39" s="79"/>
      <c r="S39" s="79"/>
      <c r="T39" s="79"/>
      <c r="U39" s="79"/>
      <c r="V39" s="79"/>
      <c r="W39" s="79"/>
      <c r="X39" s="79"/>
    </row>
    <row r="40" spans="1:57" ht="15" x14ac:dyDescent="0.25">
      <c r="A40" s="95"/>
      <c r="B40" s="87"/>
      <c r="C40" s="99"/>
      <c r="D40" s="99"/>
      <c r="E40" s="124"/>
      <c r="F40" s="124"/>
      <c r="G40" s="124"/>
      <c r="H40" s="124"/>
      <c r="I40" s="126"/>
      <c r="J40" s="92"/>
      <c r="K40" s="92"/>
      <c r="L40" s="92"/>
      <c r="M40" s="138">
        <f t="shared" si="3"/>
        <v>0</v>
      </c>
      <c r="N40" s="79"/>
      <c r="O40" s="79"/>
      <c r="P40" s="79"/>
      <c r="Q40" s="79"/>
      <c r="R40" s="79"/>
      <c r="S40" s="79"/>
      <c r="T40" s="79"/>
      <c r="U40" s="79"/>
      <c r="V40" s="79"/>
      <c r="W40" s="79"/>
      <c r="X40" s="79"/>
    </row>
    <row r="41" spans="1:57" ht="15" x14ac:dyDescent="0.25">
      <c r="A41" s="95"/>
      <c r="B41" s="87"/>
      <c r="C41" s="99"/>
      <c r="D41" s="99"/>
      <c r="E41" s="124"/>
      <c r="F41" s="124"/>
      <c r="G41" s="124"/>
      <c r="H41" s="124"/>
      <c r="I41" s="126"/>
      <c r="J41" s="92"/>
      <c r="K41" s="92"/>
      <c r="L41" s="92"/>
      <c r="M41" s="138">
        <f t="shared" si="3"/>
        <v>0</v>
      </c>
      <c r="N41" s="79"/>
      <c r="O41" s="79"/>
      <c r="P41" s="79"/>
      <c r="Q41" s="79"/>
      <c r="R41" s="79"/>
      <c r="S41" s="79"/>
      <c r="T41" s="79"/>
      <c r="U41" s="79"/>
      <c r="V41" s="79"/>
      <c r="W41" s="79"/>
      <c r="X41" s="79"/>
    </row>
    <row r="42" spans="1:57" ht="15" x14ac:dyDescent="0.25">
      <c r="A42" s="95"/>
      <c r="B42" s="87"/>
      <c r="C42" s="99"/>
      <c r="D42" s="99"/>
      <c r="E42" s="124"/>
      <c r="F42" s="124"/>
      <c r="G42" s="124"/>
      <c r="H42" s="124"/>
      <c r="I42" s="126"/>
      <c r="J42" s="92"/>
      <c r="K42" s="92"/>
      <c r="L42" s="92"/>
      <c r="M42" s="138">
        <f t="shared" si="3"/>
        <v>0</v>
      </c>
      <c r="N42" s="79"/>
      <c r="O42" s="79"/>
      <c r="P42" s="79"/>
      <c r="Q42" s="79"/>
      <c r="R42" s="79"/>
      <c r="S42" s="79"/>
      <c r="T42" s="79"/>
      <c r="U42" s="79"/>
      <c r="V42" s="79"/>
      <c r="W42" s="79"/>
      <c r="X42" s="79"/>
    </row>
    <row r="43" spans="1:57" ht="15" x14ac:dyDescent="0.25">
      <c r="A43" s="95"/>
      <c r="B43" s="87"/>
      <c r="C43" s="99"/>
      <c r="D43" s="99"/>
      <c r="E43" s="124"/>
      <c r="F43" s="124"/>
      <c r="G43" s="124"/>
      <c r="H43" s="124"/>
      <c r="I43" s="126"/>
      <c r="J43" s="92"/>
      <c r="K43" s="92"/>
      <c r="L43" s="92"/>
      <c r="M43" s="138">
        <f t="shared" si="3"/>
        <v>0</v>
      </c>
      <c r="N43" s="79"/>
      <c r="O43" s="79"/>
      <c r="P43" s="79"/>
      <c r="Q43" s="79"/>
      <c r="R43" s="79"/>
      <c r="S43" s="79"/>
      <c r="T43" s="79"/>
      <c r="U43" s="79"/>
      <c r="V43" s="79"/>
      <c r="W43" s="79"/>
      <c r="X43" s="79"/>
    </row>
    <row r="44" spans="1:57" ht="15" x14ac:dyDescent="0.25">
      <c r="A44" s="95"/>
      <c r="B44" s="87"/>
      <c r="C44" s="99"/>
      <c r="D44" s="99"/>
      <c r="E44" s="124"/>
      <c r="F44" s="124"/>
      <c r="G44" s="124"/>
      <c r="H44" s="124"/>
      <c r="I44" s="126"/>
      <c r="J44" s="92"/>
      <c r="K44" s="92"/>
      <c r="L44" s="92"/>
      <c r="M44" s="138">
        <f t="shared" si="3"/>
        <v>0</v>
      </c>
      <c r="N44" s="79"/>
      <c r="O44" s="79"/>
      <c r="P44" s="79"/>
      <c r="Q44" s="79"/>
      <c r="R44" s="79"/>
      <c r="S44" s="79"/>
      <c r="T44" s="79"/>
      <c r="U44" s="79"/>
      <c r="V44" s="79"/>
      <c r="W44" s="79"/>
      <c r="X44" s="79"/>
    </row>
    <row r="45" spans="1:57" x14ac:dyDescent="0.25">
      <c r="A45" s="79"/>
      <c r="B45" s="79"/>
      <c r="C45" s="79"/>
      <c r="D45" s="79"/>
      <c r="E45" s="79"/>
      <c r="F45" s="79"/>
      <c r="G45" s="79"/>
      <c r="H45" s="79"/>
      <c r="I45" s="79"/>
      <c r="J45" s="79"/>
      <c r="K45" s="79"/>
      <c r="L45" s="79"/>
      <c r="M45" s="79"/>
      <c r="N45" s="79"/>
      <c r="O45" s="79"/>
      <c r="P45" s="79"/>
      <c r="Q45" s="79"/>
      <c r="R45" s="79"/>
    </row>
    <row r="46" spans="1:57" x14ac:dyDescent="0.25">
      <c r="A46" s="79"/>
      <c r="B46" s="79"/>
      <c r="C46" s="79"/>
      <c r="D46" s="79"/>
      <c r="E46" s="79"/>
      <c r="F46" s="79"/>
      <c r="G46" s="79"/>
      <c r="H46" s="79"/>
      <c r="I46" s="79"/>
      <c r="J46" s="79"/>
      <c r="K46" s="79"/>
      <c r="L46" s="79"/>
      <c r="M46" s="79"/>
      <c r="N46" s="79"/>
      <c r="O46" s="79"/>
      <c r="P46" s="79"/>
      <c r="Q46" s="79"/>
      <c r="R46" s="79"/>
    </row>
    <row r="47" spans="1:57" x14ac:dyDescent="0.25">
      <c r="A47" s="79"/>
      <c r="B47" s="79"/>
      <c r="C47" s="79"/>
      <c r="D47" s="79"/>
      <c r="E47" s="79"/>
      <c r="F47" s="79"/>
      <c r="G47" s="79"/>
      <c r="H47" s="79"/>
      <c r="I47" s="79"/>
      <c r="J47" s="79"/>
      <c r="K47" s="79"/>
      <c r="L47" s="79"/>
      <c r="M47" s="79"/>
      <c r="N47" s="79"/>
      <c r="O47" s="79"/>
      <c r="P47" s="79"/>
      <c r="Q47" s="79"/>
      <c r="R47" s="79"/>
    </row>
    <row r="48" spans="1:57" x14ac:dyDescent="0.25">
      <c r="A48" s="79"/>
      <c r="B48" s="79"/>
      <c r="C48" s="79"/>
      <c r="D48" s="79"/>
      <c r="E48" s="79"/>
      <c r="F48" s="79"/>
      <c r="G48" s="79"/>
      <c r="H48" s="79"/>
      <c r="I48" s="79"/>
      <c r="J48" s="79"/>
      <c r="K48" s="79"/>
      <c r="L48" s="79"/>
      <c r="M48" s="79"/>
      <c r="N48" s="79"/>
      <c r="O48" s="79"/>
      <c r="P48" s="79"/>
      <c r="Q48" s="79"/>
      <c r="R48" s="79"/>
    </row>
    <row r="49" spans="1:34" x14ac:dyDescent="0.25">
      <c r="A49" s="79"/>
      <c r="B49" s="79"/>
      <c r="C49" s="79"/>
      <c r="D49" s="79"/>
      <c r="E49" s="79"/>
      <c r="F49" s="79"/>
      <c r="G49" s="79"/>
      <c r="H49" s="79"/>
      <c r="I49" s="79"/>
      <c r="J49" s="79"/>
      <c r="K49" s="79"/>
      <c r="L49" s="79"/>
      <c r="M49" s="79"/>
      <c r="N49" s="79"/>
      <c r="O49" s="79"/>
      <c r="P49" s="79"/>
      <c r="Q49" s="79"/>
      <c r="R49" s="79"/>
    </row>
    <row r="50" spans="1:34" x14ac:dyDescent="0.25">
      <c r="A50" s="79"/>
      <c r="B50" s="79"/>
      <c r="C50" s="79"/>
      <c r="D50" s="79"/>
      <c r="E50" s="79"/>
      <c r="F50" s="79"/>
      <c r="G50" s="79"/>
      <c r="H50" s="79"/>
      <c r="I50" s="79"/>
      <c r="J50" s="79"/>
      <c r="K50" s="79"/>
      <c r="L50" s="79"/>
      <c r="M50" s="79"/>
      <c r="N50" s="79"/>
      <c r="O50" s="79"/>
      <c r="P50" s="79"/>
      <c r="Q50" s="79"/>
      <c r="R50" s="79"/>
    </row>
    <row r="51" spans="1:34" x14ac:dyDescent="0.25">
      <c r="A51" s="79"/>
      <c r="B51" s="79"/>
      <c r="C51" s="79"/>
      <c r="D51" s="79"/>
      <c r="E51" s="79"/>
      <c r="F51" s="79"/>
      <c r="G51" s="79"/>
      <c r="H51" s="79"/>
      <c r="I51" s="79"/>
      <c r="J51" s="79"/>
      <c r="K51" s="79"/>
      <c r="L51" s="79"/>
      <c r="M51" s="79"/>
      <c r="N51" s="79"/>
      <c r="O51" s="79"/>
      <c r="P51" s="79"/>
      <c r="Q51" s="79"/>
      <c r="R51" s="79"/>
    </row>
    <row r="52" spans="1:34" x14ac:dyDescent="0.25">
      <c r="A52" s="79"/>
      <c r="B52" s="79"/>
      <c r="C52" s="79"/>
      <c r="D52" s="79"/>
      <c r="E52" s="79"/>
      <c r="F52" s="79"/>
      <c r="G52" s="79"/>
      <c r="H52" s="79"/>
      <c r="I52" s="79"/>
      <c r="J52" s="79"/>
      <c r="K52" s="79"/>
      <c r="L52" s="79"/>
      <c r="M52" s="79"/>
      <c r="N52" s="79"/>
      <c r="O52" s="79"/>
      <c r="P52" s="79"/>
      <c r="Q52" s="79"/>
      <c r="R52" s="79"/>
    </row>
    <row r="53" spans="1:34" x14ac:dyDescent="0.25">
      <c r="A53" s="79"/>
      <c r="B53" s="79"/>
      <c r="C53" s="79"/>
      <c r="D53" s="79"/>
      <c r="E53" s="79"/>
      <c r="F53" s="79"/>
      <c r="G53" s="79"/>
      <c r="H53" s="79"/>
      <c r="I53" s="79"/>
      <c r="J53" s="79"/>
      <c r="K53" s="79"/>
      <c r="L53" s="79"/>
      <c r="M53" s="79"/>
      <c r="N53" s="79"/>
      <c r="O53" s="79"/>
      <c r="P53" s="79"/>
      <c r="Q53" s="79"/>
      <c r="R53" s="79"/>
    </row>
    <row r="54" spans="1:34" x14ac:dyDescent="0.25">
      <c r="A54" s="79"/>
      <c r="B54" s="79"/>
      <c r="C54" s="79"/>
      <c r="D54" s="79"/>
      <c r="E54" s="79"/>
      <c r="F54" s="79"/>
      <c r="G54" s="79"/>
      <c r="H54" s="79"/>
      <c r="I54" s="79"/>
      <c r="J54" s="79"/>
      <c r="K54" s="79"/>
      <c r="L54" s="79"/>
      <c r="M54" s="79"/>
      <c r="N54" s="79"/>
      <c r="O54" s="79"/>
      <c r="P54" s="79"/>
      <c r="Q54" s="79"/>
      <c r="R54" s="79"/>
    </row>
    <row r="55" spans="1:34" x14ac:dyDescent="0.25">
      <c r="A55" s="79"/>
      <c r="B55" s="79"/>
      <c r="C55" s="79"/>
      <c r="D55" s="79"/>
      <c r="E55" s="79"/>
      <c r="F55" s="79"/>
      <c r="G55" s="79"/>
      <c r="H55" s="79"/>
      <c r="I55" s="79"/>
      <c r="J55" s="79"/>
      <c r="K55" s="79"/>
      <c r="L55" s="79"/>
      <c r="M55" s="79"/>
      <c r="N55" s="79"/>
      <c r="O55" s="79"/>
      <c r="P55" s="79"/>
      <c r="Q55" s="79"/>
      <c r="R55" s="79"/>
    </row>
    <row r="56" spans="1:34" x14ac:dyDescent="0.25">
      <c r="A56" s="79"/>
      <c r="B56" s="79"/>
      <c r="C56" s="79"/>
      <c r="D56" s="79"/>
      <c r="E56" s="79"/>
      <c r="F56" s="79"/>
      <c r="G56" s="79"/>
      <c r="H56" s="79"/>
      <c r="I56" s="79"/>
      <c r="J56" s="79"/>
      <c r="K56" s="79"/>
      <c r="L56" s="79"/>
      <c r="M56" s="79"/>
      <c r="N56" s="79"/>
      <c r="O56" s="79"/>
      <c r="P56" s="79"/>
      <c r="Q56" s="79"/>
      <c r="R56" s="79"/>
    </row>
    <row r="57" spans="1:34" x14ac:dyDescent="0.25">
      <c r="A57" s="79"/>
      <c r="B57" s="79"/>
      <c r="C57" s="79"/>
      <c r="D57" s="79"/>
      <c r="E57" s="79"/>
      <c r="F57" s="79"/>
      <c r="G57" s="79"/>
      <c r="H57" s="79"/>
      <c r="I57" s="79"/>
      <c r="J57" s="79"/>
      <c r="K57" s="79"/>
      <c r="L57" s="79"/>
      <c r="M57" s="79"/>
      <c r="N57" s="79"/>
      <c r="O57" s="79"/>
      <c r="P57" s="79"/>
      <c r="Q57" s="79"/>
      <c r="R57" s="79"/>
    </row>
    <row r="58" spans="1:34" x14ac:dyDescent="0.25">
      <c r="A58" s="79"/>
      <c r="B58" s="79"/>
      <c r="C58" s="79"/>
      <c r="D58" s="79"/>
      <c r="E58" s="79"/>
      <c r="F58" s="79"/>
      <c r="G58" s="79"/>
      <c r="H58" s="79"/>
      <c r="I58" s="79"/>
      <c r="J58" s="79"/>
      <c r="K58" s="79"/>
      <c r="L58" s="79"/>
      <c r="M58" s="79"/>
      <c r="N58" s="79"/>
      <c r="O58" s="79"/>
      <c r="P58" s="79"/>
      <c r="Q58" s="79"/>
      <c r="R58" s="79"/>
    </row>
    <row r="59" spans="1:34" x14ac:dyDescent="0.25">
      <c r="A59" s="79"/>
      <c r="B59" s="79"/>
      <c r="C59" s="79"/>
      <c r="D59" s="79"/>
      <c r="E59" s="79"/>
      <c r="F59" s="79"/>
      <c r="G59" s="79"/>
      <c r="H59" s="79"/>
      <c r="I59" s="79"/>
      <c r="J59" s="79"/>
      <c r="K59" s="79"/>
      <c r="L59" s="79"/>
      <c r="M59" s="79"/>
      <c r="N59" s="79"/>
      <c r="O59" s="79"/>
      <c r="P59" s="79"/>
      <c r="Q59" s="79"/>
      <c r="R59" s="79"/>
    </row>
    <row r="60" spans="1:34" x14ac:dyDescent="0.25">
      <c r="A60" s="79"/>
      <c r="B60" s="79"/>
      <c r="C60" s="79"/>
      <c r="D60" s="79"/>
      <c r="E60" s="79"/>
      <c r="F60" s="79"/>
      <c r="G60" s="79"/>
      <c r="H60" s="79"/>
      <c r="I60" s="79"/>
      <c r="J60" s="79"/>
      <c r="K60" s="79"/>
      <c r="L60" s="79"/>
      <c r="M60" s="79"/>
      <c r="N60" s="79"/>
      <c r="O60" s="79"/>
      <c r="P60" s="79"/>
      <c r="Q60" s="79"/>
      <c r="R60" s="79"/>
    </row>
    <row r="61" spans="1:34" x14ac:dyDescent="0.25">
      <c r="A61" s="79"/>
      <c r="B61" s="79"/>
      <c r="C61" s="79"/>
      <c r="D61" s="79"/>
      <c r="E61" s="79"/>
      <c r="F61" s="79"/>
      <c r="G61" s="79"/>
      <c r="H61" s="79"/>
      <c r="I61" s="79"/>
      <c r="J61" s="79"/>
      <c r="K61" s="79"/>
      <c r="L61" s="79"/>
      <c r="M61" s="79"/>
      <c r="N61" s="79"/>
      <c r="O61" s="79"/>
      <c r="P61" s="79"/>
      <c r="Q61" s="79"/>
      <c r="R61" s="79"/>
    </row>
    <row r="62" spans="1:34" x14ac:dyDescent="0.25">
      <c r="A62" s="79"/>
      <c r="B62" s="79"/>
      <c r="C62" s="79"/>
      <c r="D62" s="79"/>
      <c r="E62" s="79"/>
      <c r="F62" s="79"/>
      <c r="G62" s="79"/>
      <c r="H62" s="79"/>
      <c r="I62" s="79"/>
      <c r="J62" s="79"/>
      <c r="K62" s="79"/>
      <c r="L62" s="79"/>
      <c r="M62" s="79"/>
      <c r="N62" s="79"/>
      <c r="O62" s="79"/>
      <c r="P62" s="79"/>
      <c r="Q62" s="79"/>
      <c r="R62" s="79"/>
    </row>
    <row r="63" spans="1:34" x14ac:dyDescent="0.25">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row>
    <row r="64" spans="1:34" x14ac:dyDescent="0.25">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row>
    <row r="65" spans="1:34" x14ac:dyDescent="0.25">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row>
    <row r="66" spans="1:34" x14ac:dyDescent="0.2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row>
    <row r="67" spans="1:34" x14ac:dyDescent="0.25">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row>
    <row r="68" spans="1:34" x14ac:dyDescent="0.25">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row>
    <row r="69" spans="1:34" x14ac:dyDescent="0.25">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row>
    <row r="70" spans="1:34" x14ac:dyDescent="0.25">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row>
    <row r="71" spans="1:34" x14ac:dyDescent="0.25">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row>
    <row r="72" spans="1:34" x14ac:dyDescent="0.25">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row>
    <row r="73" spans="1:34" x14ac:dyDescent="0.2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row>
    <row r="74" spans="1:34" x14ac:dyDescent="0.2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row>
    <row r="75" spans="1:34" x14ac:dyDescent="0.2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row>
    <row r="76" spans="1:34" x14ac:dyDescent="0.2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row>
    <row r="77" spans="1:34" x14ac:dyDescent="0.2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row>
    <row r="78" spans="1:34" x14ac:dyDescent="0.25">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row>
    <row r="79" spans="1:34" x14ac:dyDescent="0.25">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row>
    <row r="80" spans="1:34" x14ac:dyDescent="0.25">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row>
    <row r="81" spans="1:34" x14ac:dyDescent="0.25">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row>
    <row r="82" spans="1:34" x14ac:dyDescent="0.25">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row>
    <row r="83" spans="1:34" x14ac:dyDescent="0.25">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row>
    <row r="84" spans="1:34" x14ac:dyDescent="0.25">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row>
    <row r="85" spans="1:34" x14ac:dyDescent="0.25">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row>
    <row r="86" spans="1:34" x14ac:dyDescent="0.25">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row>
    <row r="87" spans="1:34" x14ac:dyDescent="0.25">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row>
    <row r="88" spans="1:34" x14ac:dyDescent="0.25">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row>
    <row r="89" spans="1:34" x14ac:dyDescent="0.25">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row>
    <row r="90" spans="1:34" x14ac:dyDescent="0.25">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row>
    <row r="91" spans="1:34" x14ac:dyDescent="0.25">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row>
    <row r="92" spans="1:34" x14ac:dyDescent="0.25">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row>
    <row r="93" spans="1:34" x14ac:dyDescent="0.25">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row>
    <row r="94" spans="1:34" x14ac:dyDescent="0.25">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row>
    <row r="95" spans="1:34" x14ac:dyDescent="0.25">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row>
    <row r="96" spans="1:34" x14ac:dyDescent="0.25">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row>
    <row r="97" spans="1:34" x14ac:dyDescent="0.25">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row>
    <row r="98" spans="1:34" x14ac:dyDescent="0.25">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row>
    <row r="99" spans="1:34" x14ac:dyDescent="0.25">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row>
    <row r="100" spans="1:34" x14ac:dyDescent="0.25">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row>
    <row r="101" spans="1:34" x14ac:dyDescent="0.25">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row>
    <row r="102" spans="1:34" x14ac:dyDescent="0.25">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row>
    <row r="103" spans="1:34" x14ac:dyDescent="0.25">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row>
    <row r="104" spans="1:34" x14ac:dyDescent="0.25">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row>
    <row r="105" spans="1:34" x14ac:dyDescent="0.25">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row>
    <row r="106" spans="1:34" x14ac:dyDescent="0.25">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row>
    <row r="107" spans="1:34" x14ac:dyDescent="0.25">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row>
    <row r="108" spans="1:34" x14ac:dyDescent="0.25">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row>
    <row r="109" spans="1:34" x14ac:dyDescent="0.25">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row>
    <row r="110" spans="1:34" x14ac:dyDescent="0.25">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row>
    <row r="111" spans="1:34" x14ac:dyDescent="0.25">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row>
    <row r="112" spans="1:34" x14ac:dyDescent="0.25">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row>
    <row r="113" spans="1:34" x14ac:dyDescent="0.25">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row>
    <row r="114" spans="1:34" x14ac:dyDescent="0.25">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row>
    <row r="115" spans="1:34" x14ac:dyDescent="0.25">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row>
    <row r="116" spans="1:34" x14ac:dyDescent="0.25">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row>
    <row r="117" spans="1:34" x14ac:dyDescent="0.25">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row>
    <row r="118" spans="1:34" x14ac:dyDescent="0.25">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row>
    <row r="119" spans="1:34" x14ac:dyDescent="0.25">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row>
    <row r="120" spans="1:34" ht="27.75" customHeight="1" x14ac:dyDescent="0.25">
      <c r="A120" s="79"/>
      <c r="B120" s="79"/>
      <c r="D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row>
  </sheetData>
  <autoFilter ref="B1:B120" xr:uid="{00000000-0001-0000-0300-000000000000}"/>
  <mergeCells count="3">
    <mergeCell ref="A3:M3"/>
    <mergeCell ref="A1:B1"/>
    <mergeCell ref="C1:L1"/>
  </mergeCells>
  <conditionalFormatting sqref="A1:A2 F5:F44">
    <cfRule type="containsText" dxfId="16" priority="23" operator="containsText" text="ZONA RIESGO BAJA">
      <formula>NOT(ISERROR(SEARCH("ZONA RIESGO BAJA",A1)))</formula>
    </cfRule>
    <cfRule type="containsText" dxfId="15" priority="24" operator="containsText" text="ZONA RIESGO MODERADO">
      <formula>NOT(ISERROR(SEARCH("ZONA RIESGO MODERADO",A1)))</formula>
    </cfRule>
    <cfRule type="containsText" dxfId="14" priority="25" operator="containsText" text="ZONA RIESGO ALTO">
      <formula>NOT(ISERROR(SEARCH("ZONA RIESGO ALTO",A1)))</formula>
    </cfRule>
    <cfRule type="containsText" dxfId="13" priority="26" operator="containsText" text="ZONA RIESGO EXTREMO">
      <formula>NOT(ISERROR(SEARCH("ZONA RIESGO EXTREMO",A1)))</formula>
    </cfRule>
  </conditionalFormatting>
  <conditionalFormatting sqref="K5:K44">
    <cfRule type="cellIs" dxfId="12" priority="9" operator="equal">
      <formula>"EXTREMO"</formula>
    </cfRule>
  </conditionalFormatting>
  <conditionalFormatting sqref="M5:M44">
    <cfRule type="cellIs" dxfId="11" priority="5" operator="equal">
      <formula>"EXTREMO"</formula>
    </cfRule>
    <cfRule type="cellIs" dxfId="10" priority="6" operator="equal">
      <formula>"MODERADO"</formula>
    </cfRule>
    <cfRule type="containsText" dxfId="9" priority="7" operator="containsText" text="ALTO">
      <formula>NOT(ISERROR(SEARCH("ALTO",M5)))</formula>
    </cfRule>
    <cfRule type="containsText" dxfId="8" priority="8" operator="containsText" text="BAJA">
      <formula>NOT(ISERROR(SEARCH("BAJA",M5)))</formula>
    </cfRule>
  </conditionalFormatting>
  <conditionalFormatting sqref="M1:XFD2">
    <cfRule type="containsText" dxfId="7" priority="19" operator="containsText" text="ZONA RIESGO BAJA">
      <formula>NOT(ISERROR(SEARCH("ZONA RIESGO BAJA",M1)))</formula>
    </cfRule>
    <cfRule type="containsText" dxfId="6" priority="20" operator="containsText" text="ZONA RIESGO MODERADO">
      <formula>NOT(ISERROR(SEARCH("ZONA RIESGO MODERADO",M1)))</formula>
    </cfRule>
    <cfRule type="containsText" dxfId="5" priority="21" operator="containsText" text="ZONA RIESGO ALTO">
      <formula>NOT(ISERROR(SEARCH("ZONA RIESGO ALTO",M1)))</formula>
    </cfRule>
    <cfRule type="containsText" dxfId="4" priority="22" operator="containsText" text="ZONA RIESGO EXTREMO">
      <formula>NOT(ISERROR(SEARCH("ZONA RIESGO EXTREMO",M1)))</formula>
    </cfRule>
  </conditionalFormatting>
  <pageMargins left="0.52" right="0.51" top="0.74803149606299213" bottom="0.74803149606299213" header="0.31496062992125984" footer="0.31496062992125984"/>
  <pageSetup scale="17" orientation="landscape" horizontalDpi="4294967292"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3000000}">
          <x14:formula1>
            <xm:f>'TABLAS DE INFORMACIÓN'!$B$115:$B$197</xm:f>
          </x14:formula1>
          <xm:sqref>G5:G19 G21:G44</xm:sqref>
        </x14:dataValidation>
        <x14:dataValidation type="list" allowBlank="1" showInputMessage="1" showErrorMessage="1" xr:uid="{00000000-0002-0000-0300-000000000000}">
          <x14:formula1>
            <xm:f>'TABLAS DE INFORMACIÓN'!$F$115:$F$129</xm:f>
          </x14:formula1>
          <xm:sqref>H5:H44</xm:sqref>
        </x14:dataValidation>
        <x14:dataValidation type="list" allowBlank="1" showInputMessage="1" showErrorMessage="1" xr:uid="{00000000-0002-0000-0300-000001000000}">
          <x14:formula1>
            <xm:f>'TABLAS DE INFORMACIÓN'!$B$77:$B$81</xm:f>
          </x14:formula1>
          <xm:sqref>K5:K44</xm:sqref>
        </x14:dataValidation>
        <x14:dataValidation type="list" allowBlank="1" showInputMessage="1" showErrorMessage="1" xr:uid="{00000000-0002-0000-0300-000002000000}">
          <x14:formula1>
            <xm:f>'TABLAS DE INFORMACIÓN'!$D$77:$D$81</xm:f>
          </x14:formula1>
          <xm:sqref>L5:L44</xm:sqref>
        </x14:dataValidation>
        <x14:dataValidation type="list" allowBlank="1" showInputMessage="1" showErrorMessage="1" xr:uid="{00000000-0002-0000-0300-000004000000}">
          <x14:formula1>
            <xm:f>'TABLAS DE INFORMACIÓN'!$H$115:$H$117</xm:f>
          </x14:formula1>
          <xm:sqref>E5:E44</xm:sqref>
        </x14:dataValidation>
        <x14:dataValidation type="list" allowBlank="1" showInputMessage="1" showErrorMessage="1" xr:uid="{00000000-0002-0000-0300-000005000000}">
          <x14:formula1>
            <xm:f>'TABLAS DE INFORMACIÓN'!$J$115:$J$120</xm:f>
          </x14:formula1>
          <xm:sqref>D5:D44</xm:sqref>
        </x14:dataValidation>
        <x14:dataValidation type="list" allowBlank="1" showInputMessage="1" showErrorMessage="1" xr:uid="{00000000-0002-0000-0300-000006000000}">
          <x14:formula1>
            <xm:f>'TABLAS DE INFORMACIÓN'!$D$115:$D$167</xm:f>
          </x14:formula1>
          <xm:sqref>F5:F44</xm:sqref>
        </x14:dataValidation>
        <x14:dataValidation type="list" allowBlank="1" showInputMessage="1" showErrorMessage="1" xr:uid="{00000000-0002-0000-0300-000007000000}">
          <x14:formula1>
            <xm:f>'TABLAS DE INFORMACIÓN'!$M$79:$M$99</xm:f>
          </x14:formula1>
          <xm:sqref>B5:B44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theme="0" tint="-0.499984740745262"/>
    <pageSetUpPr fitToPage="1"/>
  </sheetPr>
  <dimension ref="A1:AG60"/>
  <sheetViews>
    <sheetView showGridLines="0" showZeros="0" view="pageBreakPreview" topLeftCell="A35" zoomScale="90" zoomScaleNormal="60" zoomScaleSheetLayoutView="90" workbookViewId="0">
      <selection activeCell="F23" sqref="F23"/>
    </sheetView>
  </sheetViews>
  <sheetFormatPr baseColWidth="10" defaultColWidth="11.42578125" defaultRowHeight="12.75" x14ac:dyDescent="0.25"/>
  <cols>
    <col min="1" max="1" width="10.42578125" style="74" customWidth="1"/>
    <col min="2" max="2" width="25.42578125" style="74" customWidth="1"/>
    <col min="3" max="4" width="13.85546875" style="74" customWidth="1"/>
    <col min="5" max="5" width="35.5703125" style="74" customWidth="1"/>
    <col min="6" max="6" width="35.28515625" style="74" customWidth="1"/>
    <col min="7" max="7" width="80" style="74" customWidth="1"/>
    <col min="8" max="8" width="15" style="74" bestFit="1" customWidth="1"/>
    <col min="9" max="9" width="15" style="74" customWidth="1"/>
    <col min="10" max="10" width="16.7109375" style="74" customWidth="1"/>
    <col min="11" max="11" width="15.42578125" style="74" customWidth="1"/>
    <col min="12" max="12" width="24" style="74" customWidth="1"/>
    <col min="13" max="13" width="26" style="74" customWidth="1"/>
    <col min="14" max="14" width="21.28515625" style="74" customWidth="1"/>
    <col min="15" max="15" width="17.85546875" style="84" customWidth="1"/>
    <col min="16" max="16" width="17.28515625" style="74" customWidth="1"/>
    <col min="17" max="17" width="17.140625" style="74" customWidth="1"/>
    <col min="18" max="18" width="18.28515625" style="74" customWidth="1"/>
    <col min="19" max="19" width="17.5703125" style="74" bestFit="1" customWidth="1"/>
    <col min="20" max="20" width="15.42578125" style="74" customWidth="1"/>
    <col min="21" max="21" width="19.42578125" style="74" customWidth="1"/>
    <col min="22" max="22" width="17.140625" style="74" customWidth="1"/>
    <col min="23" max="16384" width="11.42578125" style="74"/>
  </cols>
  <sheetData>
    <row r="1" spans="1:33" s="78" customFormat="1" ht="141.75" customHeight="1" thickBot="1" x14ac:dyDescent="0.35">
      <c r="A1" s="231"/>
      <c r="B1" s="232"/>
      <c r="C1" s="233"/>
      <c r="D1" s="234" t="s">
        <v>0</v>
      </c>
      <c r="E1" s="235"/>
      <c r="F1" s="235"/>
      <c r="G1" s="235"/>
      <c r="H1" s="235"/>
      <c r="I1" s="235"/>
      <c r="J1" s="235"/>
      <c r="K1" s="235"/>
      <c r="L1" s="235"/>
      <c r="M1" s="235"/>
      <c r="N1" s="235"/>
      <c r="O1" s="235"/>
      <c r="P1" s="235"/>
      <c r="Q1" s="235"/>
      <c r="R1" s="235"/>
      <c r="S1" s="235"/>
      <c r="T1" s="235"/>
      <c r="U1" s="236" t="s">
        <v>1</v>
      </c>
      <c r="V1" s="237"/>
    </row>
    <row r="2" spans="1:33" s="78" customFormat="1" ht="12" customHeight="1" thickBot="1" x14ac:dyDescent="0.25">
      <c r="A2" s="143"/>
      <c r="B2" s="157"/>
      <c r="C2" s="157"/>
      <c r="D2" s="157"/>
      <c r="E2" s="157"/>
      <c r="F2" s="157"/>
      <c r="G2" s="157"/>
      <c r="H2" s="157"/>
      <c r="I2" s="157"/>
      <c r="J2" s="157"/>
      <c r="K2" s="157"/>
      <c r="L2" s="157"/>
      <c r="M2" s="157"/>
      <c r="N2" s="157"/>
      <c r="O2" s="157"/>
      <c r="P2" s="157"/>
      <c r="Q2" s="157"/>
      <c r="R2" s="157"/>
      <c r="S2" s="157"/>
      <c r="T2" s="157"/>
      <c r="U2" s="157"/>
    </row>
    <row r="3" spans="1:33" ht="29.25" customHeight="1" thickBot="1" x14ac:dyDescent="0.3">
      <c r="A3" s="222" t="s">
        <v>1605</v>
      </c>
      <c r="B3" s="223"/>
      <c r="C3" s="223"/>
      <c r="D3" s="223"/>
      <c r="E3" s="223"/>
      <c r="F3" s="223"/>
      <c r="G3" s="223"/>
      <c r="H3" s="223"/>
      <c r="I3" s="223"/>
      <c r="J3" s="223"/>
      <c r="K3" s="223"/>
      <c r="L3" s="223"/>
      <c r="M3" s="223"/>
      <c r="N3" s="223"/>
      <c r="O3" s="223"/>
      <c r="P3" s="223"/>
      <c r="Q3" s="223"/>
      <c r="R3" s="223"/>
      <c r="S3" s="223"/>
      <c r="T3" s="223"/>
      <c r="U3" s="223"/>
      <c r="V3" s="224"/>
      <c r="W3" s="75"/>
      <c r="X3" s="75"/>
      <c r="Y3" s="75"/>
      <c r="Z3" s="75"/>
      <c r="AA3" s="75"/>
      <c r="AB3" s="75"/>
      <c r="AC3" s="75"/>
      <c r="AD3" s="75"/>
      <c r="AE3" s="75"/>
      <c r="AF3" s="75"/>
    </row>
    <row r="4" spans="1:33" ht="26.25" customHeight="1" thickBot="1" x14ac:dyDescent="0.3">
      <c r="A4" s="225" t="s">
        <v>1606</v>
      </c>
      <c r="B4" s="226"/>
      <c r="C4" s="226"/>
      <c r="D4" s="226"/>
      <c r="E4" s="226"/>
      <c r="F4" s="226"/>
      <c r="G4" s="226"/>
      <c r="H4" s="226"/>
      <c r="I4" s="226"/>
      <c r="J4" s="226"/>
      <c r="K4" s="226"/>
      <c r="L4" s="226"/>
      <c r="M4" s="226"/>
      <c r="N4" s="226"/>
      <c r="O4" s="226"/>
      <c r="P4" s="227"/>
      <c r="Q4" s="228" t="s">
        <v>1607</v>
      </c>
      <c r="R4" s="229"/>
      <c r="S4" s="229"/>
      <c r="T4" s="229"/>
      <c r="U4" s="229"/>
      <c r="V4" s="230"/>
      <c r="W4" s="75"/>
      <c r="X4" s="75"/>
      <c r="Y4" s="75"/>
      <c r="Z4" s="75"/>
      <c r="AA4" s="75"/>
      <c r="AB4" s="75"/>
      <c r="AC4" s="75"/>
      <c r="AD4" s="75"/>
      <c r="AE4" s="75"/>
      <c r="AF4" s="75"/>
    </row>
    <row r="5" spans="1:33" ht="105.75" customHeight="1" x14ac:dyDescent="0.25">
      <c r="A5" s="161" t="s">
        <v>1484</v>
      </c>
      <c r="B5" s="162" t="s">
        <v>1485</v>
      </c>
      <c r="C5" s="162" t="s">
        <v>1608</v>
      </c>
      <c r="D5" s="162" t="s">
        <v>1609</v>
      </c>
      <c r="E5" s="162" t="s">
        <v>1610</v>
      </c>
      <c r="F5" s="162" t="s">
        <v>1611</v>
      </c>
      <c r="G5" s="162" t="s">
        <v>1612</v>
      </c>
      <c r="H5" s="162" t="s">
        <v>1613</v>
      </c>
      <c r="I5" s="162" t="s">
        <v>1614</v>
      </c>
      <c r="J5" s="162" t="s">
        <v>1615</v>
      </c>
      <c r="K5" s="162" t="s">
        <v>1616</v>
      </c>
      <c r="L5" s="162" t="s">
        <v>1617</v>
      </c>
      <c r="M5" s="162" t="s">
        <v>1618</v>
      </c>
      <c r="N5" s="162" t="s">
        <v>1619</v>
      </c>
      <c r="O5" s="162" t="s">
        <v>1620</v>
      </c>
      <c r="P5" s="163" t="s">
        <v>1621</v>
      </c>
      <c r="Q5" s="164" t="s">
        <v>1622</v>
      </c>
      <c r="R5" s="164" t="s">
        <v>1623</v>
      </c>
      <c r="S5" s="164" t="s">
        <v>1624</v>
      </c>
      <c r="T5" s="164" t="s">
        <v>1625</v>
      </c>
      <c r="U5" s="164" t="s">
        <v>1626</v>
      </c>
      <c r="V5" s="165" t="s">
        <v>1627</v>
      </c>
      <c r="W5" s="75"/>
      <c r="X5" s="75"/>
      <c r="Y5" s="75"/>
      <c r="Z5" s="75"/>
      <c r="AA5" s="75"/>
      <c r="AB5" s="75"/>
      <c r="AC5" s="75"/>
      <c r="AD5" s="75"/>
      <c r="AE5" s="75"/>
      <c r="AF5" s="75"/>
      <c r="AG5" s="75"/>
    </row>
    <row r="6" spans="1:33" ht="132.75" customHeight="1" x14ac:dyDescent="0.25">
      <c r="A6" s="158">
        <v>1</v>
      </c>
      <c r="B6" s="87" t="s">
        <v>1497</v>
      </c>
      <c r="C6" s="90">
        <v>1</v>
      </c>
      <c r="D6" s="91" t="s">
        <v>1628</v>
      </c>
      <c r="E6" s="140" t="str">
        <f>'RIESGO INHERENTE'!G5</f>
        <v>Asignación errada de los derechos de acceso.</v>
      </c>
      <c r="F6" s="140" t="str">
        <f>'RIESGO INHERENTE'!H5</f>
        <v>Pérdida o detrimento de información</v>
      </c>
      <c r="G6" s="140" t="s">
        <v>1629</v>
      </c>
      <c r="H6" s="123" t="s">
        <v>1630</v>
      </c>
      <c r="I6" s="123" t="s">
        <v>1631</v>
      </c>
      <c r="J6" s="91" t="s">
        <v>1632</v>
      </c>
      <c r="K6" s="91" t="s">
        <v>1633</v>
      </c>
      <c r="L6" s="91" t="s">
        <v>1634</v>
      </c>
      <c r="M6" s="91" t="s">
        <v>1635</v>
      </c>
      <c r="N6" s="91" t="s">
        <v>1636</v>
      </c>
      <c r="O6" s="91" t="s">
        <v>1633</v>
      </c>
      <c r="P6" s="133" t="s">
        <v>135</v>
      </c>
      <c r="Q6" s="88">
        <f>SUM(IF('TRATAMIENTO DE RIESGO'!H6="Preventivo",15,IF('TRATAMIENTO DE RIESGO'!H6="Detectivo",10,0)),IF('TRATAMIENTO DE RIESGO'!J6="Asignado",15,0),IF('TRATAMIENTO DE RIESGO'!K6="Adecuada",15,0),IF('TRATAMIENTO DE RIESGO'!L6="Completa",10,IF('TRATAMIENTO DE RIESGO'!L6="Incompleta",5,0)),IF('TRATAMIENTO DE RIESGO'!M6="SI",15,0),IF('TRATAMIENTO DE RIESGO'!N6="Se investigan y se resuelven oportunamente",15,0),IF('TRATAMIENTO DE RIESGO'!O6="Adecuada",15,0))</f>
        <v>100</v>
      </c>
      <c r="R6" s="87" t="str">
        <f>IF(Q6&gt;=96,"Fuerte",IF(AND(Q6&gt;=86,Q6&lt;=95),"Moderado",IF(AND(Q6&lt;=85,Q6&gt;=1),"Debil","")))</f>
        <v>Fuerte</v>
      </c>
      <c r="S6" s="87" t="s">
        <v>1637</v>
      </c>
      <c r="T6" s="87" t="str">
        <f>IF(AND(R6="Fuerte",S6="Fuerte"),"Fuerte",IF(AND(R6="Fuerte",S6="Moderado"),"Moderado",IF(AND(R6="Fuerte",S6="Debil"),"Debil",IF(AND(R6="Moderado",S6="Fuerte"),"Moderado",IF(AND(R6="Moderado",S6="Moderado"),"Moderado",IF(AND(R6="Moderado",S6="Debil"),"Debil",IF(AND(R6="Debil",S6="Fuerte"),"Debil",IF(AND(R6="Debil",S6="Moderado"),"Debil",IF(AND(R6="Debil",S6="Debil"),"Debil","")))))))))</f>
        <v>Fuerte</v>
      </c>
      <c r="U6" s="89" t="str">
        <f>IF(T6="","",IF(T6="Fuerte","NO","SI"))</f>
        <v>NO</v>
      </c>
      <c r="V6" s="159" t="s">
        <v>135</v>
      </c>
      <c r="W6" s="75"/>
      <c r="X6" s="75"/>
      <c r="Y6" s="75"/>
      <c r="Z6" s="75"/>
      <c r="AA6" s="75"/>
      <c r="AB6" s="75"/>
      <c r="AC6" s="75"/>
      <c r="AD6" s="75"/>
      <c r="AE6" s="75"/>
      <c r="AF6" s="75"/>
      <c r="AG6" s="75"/>
    </row>
    <row r="7" spans="1:33" ht="144" customHeight="1" x14ac:dyDescent="0.25">
      <c r="A7" s="160">
        <v>2</v>
      </c>
      <c r="B7" s="87" t="s">
        <v>1497</v>
      </c>
      <c r="C7" s="129">
        <v>1</v>
      </c>
      <c r="D7" s="91" t="s">
        <v>1628</v>
      </c>
      <c r="E7" s="140" t="str">
        <f>'RIESGO INHERENTE'!G6</f>
        <v>Asignación errada de los derechos de acceso.</v>
      </c>
      <c r="F7" s="140" t="str">
        <f>'RIESGO INHERENTE'!H6</f>
        <v>Pérdida o detrimento de información</v>
      </c>
      <c r="G7" s="140" t="s">
        <v>1638</v>
      </c>
      <c r="H7" s="123" t="s">
        <v>1630</v>
      </c>
      <c r="I7" s="123" t="s">
        <v>1631</v>
      </c>
      <c r="J7" s="91" t="s">
        <v>1632</v>
      </c>
      <c r="K7" s="91" t="s">
        <v>1633</v>
      </c>
      <c r="L7" s="91" t="s">
        <v>1634</v>
      </c>
      <c r="M7" s="91" t="s">
        <v>1635</v>
      </c>
      <c r="N7" s="91" t="s">
        <v>1636</v>
      </c>
      <c r="O7" s="91" t="s">
        <v>1633</v>
      </c>
      <c r="P7" s="133" t="s">
        <v>135</v>
      </c>
      <c r="Q7" s="88">
        <f>SUM(IF('TRATAMIENTO DE RIESGO'!H7="Preventivo",15,IF('TRATAMIENTO DE RIESGO'!H7="Detectivo",10,0)),IF('TRATAMIENTO DE RIESGO'!J7="Asignado",15,0),IF('TRATAMIENTO DE RIESGO'!K7="Adecuada",15,0),IF('TRATAMIENTO DE RIESGO'!L7="Completa",10,IF('TRATAMIENTO DE RIESGO'!L7="Incompleta",5,0)),IF('TRATAMIENTO DE RIESGO'!M7="SI",15,0),IF('TRATAMIENTO DE RIESGO'!N7="Se investigan y se resuelven oportunamente",15,0),IF('TRATAMIENTO DE RIESGO'!O7="Adecuada",15,0))</f>
        <v>100</v>
      </c>
      <c r="R7" s="87" t="str">
        <f t="shared" ref="R7:R42" si="0">IF(Q7&gt;=96,"Fuerte",IF(AND(Q7&gt;=86,Q7&lt;=95),"Moderado",IF(AND(Q7&lt;=85,Q7&gt;=1),"Debil","")))</f>
        <v>Fuerte</v>
      </c>
      <c r="S7" s="87" t="s">
        <v>1637</v>
      </c>
      <c r="T7" s="87" t="str">
        <f t="shared" ref="T7:T42" si="1">IF(AND(R7="Fuerte",S7="Fuerte"),"Fuerte",IF(AND(R7="Fuerte",S7="Moderado"),"Moderado",IF(AND(R7="Fuerte",S7="Debil"),"Debil",IF(AND(R7="Moderado",S7="Fuerte"),"Moderado",IF(AND(R7="Moderado",S7="Moderado"),"Moderado",IF(AND(R7="Moderado",S7="Debil"),"Debil",IF(AND(R7="Debil",S7="Fuerte"),"Debil",IF(AND(R7="Debil",S7="Moderado"),"Debil",IF(AND(R7="Debil",S7="Debil"),"Debil","")))))))))</f>
        <v>Fuerte</v>
      </c>
      <c r="U7" s="89" t="str">
        <f t="shared" ref="U7:U42" si="2">IF(T7="","",IF(T7="Fuerte","NO","SI"))</f>
        <v>NO</v>
      </c>
      <c r="V7" s="159" t="s">
        <v>135</v>
      </c>
      <c r="W7" s="75"/>
      <c r="X7" s="75"/>
      <c r="Y7" s="75"/>
      <c r="Z7" s="75"/>
      <c r="AA7" s="75"/>
      <c r="AB7" s="75"/>
      <c r="AC7" s="75"/>
      <c r="AD7" s="75"/>
      <c r="AE7" s="75"/>
      <c r="AF7" s="75"/>
      <c r="AG7" s="75"/>
    </row>
    <row r="8" spans="1:33" ht="149.25" customHeight="1" x14ac:dyDescent="0.25">
      <c r="A8" s="160">
        <v>3</v>
      </c>
      <c r="B8" s="87" t="s">
        <v>1497</v>
      </c>
      <c r="C8" s="129">
        <v>1</v>
      </c>
      <c r="D8" s="91" t="s">
        <v>1628</v>
      </c>
      <c r="E8" s="140" t="str">
        <f>'RIESGO INHERENTE'!G7</f>
        <v>Ausencia de copias de respaldo.</v>
      </c>
      <c r="F8" s="140" t="str">
        <f>'RIESGO INHERENTE'!H7</f>
        <v>Pérdida o detrimento de información</v>
      </c>
      <c r="G8" s="140" t="s">
        <v>1639</v>
      </c>
      <c r="H8" s="123" t="s">
        <v>1630</v>
      </c>
      <c r="I8" s="123" t="s">
        <v>1631</v>
      </c>
      <c r="J8" s="91" t="s">
        <v>1632</v>
      </c>
      <c r="K8" s="91" t="s">
        <v>1633</v>
      </c>
      <c r="L8" s="91" t="s">
        <v>1634</v>
      </c>
      <c r="M8" s="91" t="s">
        <v>1635</v>
      </c>
      <c r="N8" s="91" t="s">
        <v>1636</v>
      </c>
      <c r="O8" s="91" t="s">
        <v>1633</v>
      </c>
      <c r="P8" s="133" t="s">
        <v>135</v>
      </c>
      <c r="Q8" s="88">
        <f>SUM(IF('TRATAMIENTO DE RIESGO'!H8="Preventivo",15,IF('TRATAMIENTO DE RIESGO'!H8="Detectivo",10,0)),IF('TRATAMIENTO DE RIESGO'!J8="Asignado",15,0),IF('TRATAMIENTO DE RIESGO'!K8="Adecuada",15,0),IF('TRATAMIENTO DE RIESGO'!L8="Completa",10,IF('TRATAMIENTO DE RIESGO'!L8="Incompleta",5,0)),IF('TRATAMIENTO DE RIESGO'!M8="SI",15,0),IF('TRATAMIENTO DE RIESGO'!N8="Se investigan y se resuelven oportunamente",15,0),IF('TRATAMIENTO DE RIESGO'!O8="Adecuada",15,0))</f>
        <v>100</v>
      </c>
      <c r="R8" s="87" t="str">
        <f t="shared" si="0"/>
        <v>Fuerte</v>
      </c>
      <c r="S8" s="87" t="s">
        <v>1637</v>
      </c>
      <c r="T8" s="87" t="str">
        <f t="shared" si="1"/>
        <v>Fuerte</v>
      </c>
      <c r="U8" s="89" t="str">
        <f t="shared" si="2"/>
        <v>NO</v>
      </c>
      <c r="V8" s="159" t="s">
        <v>135</v>
      </c>
      <c r="W8" s="75"/>
      <c r="X8" s="75"/>
      <c r="Y8" s="75"/>
      <c r="Z8" s="75"/>
      <c r="AA8" s="75"/>
      <c r="AB8" s="75"/>
      <c r="AC8" s="75"/>
      <c r="AD8" s="75"/>
      <c r="AE8" s="75"/>
      <c r="AF8" s="75"/>
      <c r="AG8" s="75"/>
    </row>
    <row r="9" spans="1:33" ht="149.25" customHeight="1" x14ac:dyDescent="0.25">
      <c r="A9" s="160">
        <v>4</v>
      </c>
      <c r="B9" s="87" t="s">
        <v>1497</v>
      </c>
      <c r="C9" s="129">
        <v>1</v>
      </c>
      <c r="D9" s="91" t="s">
        <v>1628</v>
      </c>
      <c r="E9" s="140" t="s">
        <v>1501</v>
      </c>
      <c r="F9" s="140" t="str">
        <f>'RIESGO INHERENTE'!H8</f>
        <v>Interrupción de los sistemas / procesos</v>
      </c>
      <c r="G9" s="140" t="s">
        <v>1640</v>
      </c>
      <c r="H9" s="123" t="s">
        <v>1630</v>
      </c>
      <c r="I9" s="123" t="s">
        <v>1631</v>
      </c>
      <c r="J9" s="91" t="s">
        <v>1632</v>
      </c>
      <c r="K9" s="91" t="s">
        <v>1633</v>
      </c>
      <c r="L9" s="91" t="s">
        <v>1634</v>
      </c>
      <c r="M9" s="91" t="s">
        <v>1635</v>
      </c>
      <c r="N9" s="91" t="s">
        <v>1636</v>
      </c>
      <c r="O9" s="91" t="s">
        <v>1633</v>
      </c>
      <c r="P9" s="133" t="s">
        <v>135</v>
      </c>
      <c r="Q9" s="88">
        <f>SUM(IF('TRATAMIENTO DE RIESGO'!H9="Preventivo",15,IF('TRATAMIENTO DE RIESGO'!H9="Detectivo",10,0)),IF('TRATAMIENTO DE RIESGO'!J9="Asignado",15,0),IF('TRATAMIENTO DE RIESGO'!K9="Adecuada",15,0),IF('TRATAMIENTO DE RIESGO'!L9="Completa",10,IF('TRATAMIENTO DE RIESGO'!L9="Incompleta",5,0)),IF('TRATAMIENTO DE RIESGO'!M9="SI",15,0),IF('TRATAMIENTO DE RIESGO'!N9="Se investigan y se resuelven oportunamente",15,0),IF('TRATAMIENTO DE RIESGO'!O9="Adecuada",15,0))</f>
        <v>100</v>
      </c>
      <c r="R9" s="87" t="str">
        <f t="shared" si="0"/>
        <v>Fuerte</v>
      </c>
      <c r="S9" s="87" t="s">
        <v>1637</v>
      </c>
      <c r="T9" s="87" t="str">
        <f t="shared" ref="T9:T10" si="3">IF(AND(R9="Fuerte",S9="Fuerte"),"Fuerte",IF(AND(R9="Fuerte",S9="Moderado"),"Moderado",IF(AND(R9="Fuerte",S9="Debil"),"Debil",IF(AND(R9="Moderado",S9="Fuerte"),"Moderado",IF(AND(R9="Moderado",S9="Moderado"),"Moderado",IF(AND(R9="Moderado",S9="Debil"),"Debil",IF(AND(R9="Debil",S9="Fuerte"),"Debil",IF(AND(R9="Debil",S9="Moderado"),"Debil",IF(AND(R9="Debil",S9="Debil"),"Debil","")))))))))</f>
        <v>Fuerte</v>
      </c>
      <c r="U9" s="89" t="str">
        <f t="shared" ref="U9:U10" si="4">IF(T9="","",IF(T9="Fuerte","NO","SI"))</f>
        <v>NO</v>
      </c>
      <c r="V9" s="159" t="s">
        <v>135</v>
      </c>
      <c r="W9" s="75"/>
      <c r="X9" s="75"/>
      <c r="Y9" s="75"/>
      <c r="Z9" s="75"/>
      <c r="AA9" s="75"/>
      <c r="AB9" s="75"/>
      <c r="AC9" s="75"/>
      <c r="AD9" s="75"/>
      <c r="AE9" s="75"/>
      <c r="AF9" s="75"/>
      <c r="AG9" s="75"/>
    </row>
    <row r="10" spans="1:33" ht="149.25" customHeight="1" x14ac:dyDescent="0.25">
      <c r="A10" s="160">
        <v>4</v>
      </c>
      <c r="B10" s="87" t="s">
        <v>1497</v>
      </c>
      <c r="C10" s="129">
        <v>2</v>
      </c>
      <c r="D10" s="91" t="s">
        <v>1628</v>
      </c>
      <c r="E10" s="141" t="s">
        <v>1508</v>
      </c>
      <c r="F10" s="140" t="str">
        <f>'RIESGO INHERENTE'!H8</f>
        <v>Interrupción de los sistemas / procesos</v>
      </c>
      <c r="G10" s="140" t="s">
        <v>1641</v>
      </c>
      <c r="H10" s="123" t="s">
        <v>1630</v>
      </c>
      <c r="I10" s="123" t="s">
        <v>1631</v>
      </c>
      <c r="J10" s="91" t="s">
        <v>1632</v>
      </c>
      <c r="K10" s="91" t="s">
        <v>1633</v>
      </c>
      <c r="L10" s="91" t="s">
        <v>1634</v>
      </c>
      <c r="M10" s="91" t="s">
        <v>1635</v>
      </c>
      <c r="N10" s="91" t="s">
        <v>1636</v>
      </c>
      <c r="O10" s="91" t="s">
        <v>1633</v>
      </c>
      <c r="P10" s="133" t="s">
        <v>135</v>
      </c>
      <c r="Q10" s="88">
        <f>SUM(IF('TRATAMIENTO DE RIESGO'!H10="Preventivo",15,IF('TRATAMIENTO DE RIESGO'!H10="Detectivo",10,0)),IF('TRATAMIENTO DE RIESGO'!J10="Asignado",15,0),IF('TRATAMIENTO DE RIESGO'!K10="Adecuada",15,0),IF('TRATAMIENTO DE RIESGO'!L10="Completa",10,IF('TRATAMIENTO DE RIESGO'!L10="Incompleta",5,0)),IF('TRATAMIENTO DE RIESGO'!M10="SI",15,0),IF('TRATAMIENTO DE RIESGO'!N10="Se investigan y se resuelven oportunamente",15,0),IF('TRATAMIENTO DE RIESGO'!O10="Adecuada",15,0))</f>
        <v>100</v>
      </c>
      <c r="R10" s="87" t="str">
        <f t="shared" si="0"/>
        <v>Fuerte</v>
      </c>
      <c r="S10" s="87" t="s">
        <v>1637</v>
      </c>
      <c r="T10" s="87" t="str">
        <f t="shared" si="3"/>
        <v>Fuerte</v>
      </c>
      <c r="U10" s="89" t="str">
        <f t="shared" si="4"/>
        <v>NO</v>
      </c>
      <c r="V10" s="159" t="s">
        <v>135</v>
      </c>
      <c r="W10" s="75"/>
      <c r="X10" s="75"/>
      <c r="Y10" s="75"/>
      <c r="Z10" s="75"/>
      <c r="AA10" s="75"/>
      <c r="AB10" s="75"/>
      <c r="AC10" s="75"/>
      <c r="AD10" s="75"/>
      <c r="AE10" s="75"/>
      <c r="AF10" s="75"/>
      <c r="AG10" s="75"/>
    </row>
    <row r="11" spans="1:33" ht="132" customHeight="1" x14ac:dyDescent="0.25">
      <c r="A11" s="160">
        <v>5</v>
      </c>
      <c r="B11" s="87" t="s">
        <v>1512</v>
      </c>
      <c r="C11" s="129">
        <v>1</v>
      </c>
      <c r="D11" s="91" t="s">
        <v>1628</v>
      </c>
      <c r="E11" s="141" t="s">
        <v>1501</v>
      </c>
      <c r="F11" s="140" t="str">
        <f>'RIESGO INHERENTE'!H9</f>
        <v>Interrupción de los sistemas / procesos</v>
      </c>
      <c r="G11" s="140" t="s">
        <v>2066</v>
      </c>
      <c r="H11" s="123" t="s">
        <v>1630</v>
      </c>
      <c r="I11" s="123" t="s">
        <v>1642</v>
      </c>
      <c r="J11" s="91" t="s">
        <v>1632</v>
      </c>
      <c r="K11" s="91" t="s">
        <v>1633</v>
      </c>
      <c r="L11" s="91" t="s">
        <v>1634</v>
      </c>
      <c r="M11" s="91" t="s">
        <v>1635</v>
      </c>
      <c r="N11" s="91" t="s">
        <v>1636</v>
      </c>
      <c r="O11" s="91" t="s">
        <v>1633</v>
      </c>
      <c r="P11" s="133" t="s">
        <v>135</v>
      </c>
      <c r="Q11" s="88">
        <f>SUM(IF('TRATAMIENTO DE RIESGO'!H11="Preventivo",15,IF('TRATAMIENTO DE RIESGO'!H11="Detectivo",10,0)),IF('TRATAMIENTO DE RIESGO'!J11="Asignado",15,0),IF('TRATAMIENTO DE RIESGO'!K11="Adecuada",15,0),IF('TRATAMIENTO DE RIESGO'!L11="Completa",10,IF('TRATAMIENTO DE RIESGO'!L11="Incompleta",5,0)),IF('TRATAMIENTO DE RIESGO'!M11="SI",15,0),IF('TRATAMIENTO DE RIESGO'!N11="Se investigan y se resuelven oportunamente",15,0),IF('TRATAMIENTO DE RIESGO'!O11="Adecuada",15,0))</f>
        <v>100</v>
      </c>
      <c r="R11" s="87" t="str">
        <f t="shared" si="0"/>
        <v>Fuerte</v>
      </c>
      <c r="S11" s="87" t="s">
        <v>1637</v>
      </c>
      <c r="T11" s="87" t="str">
        <f t="shared" ref="T11:T14" si="5">IF(AND(R11="Fuerte",S11="Fuerte"),"Fuerte",IF(AND(R11="Fuerte",S11="Moderado"),"Moderado",IF(AND(R11="Fuerte",S11="Debil"),"Debil",IF(AND(R11="Moderado",S11="Fuerte"),"Moderado",IF(AND(R11="Moderado",S11="Moderado"),"Moderado",IF(AND(R11="Moderado",S11="Debil"),"Debil",IF(AND(R11="Debil",S11="Fuerte"),"Debil",IF(AND(R11="Debil",S11="Moderado"),"Debil",IF(AND(R11="Debil",S11="Debil"),"Debil","")))))))))</f>
        <v>Fuerte</v>
      </c>
      <c r="U11" s="89" t="str">
        <f t="shared" si="2"/>
        <v>NO</v>
      </c>
      <c r="V11" s="159" t="s">
        <v>135</v>
      </c>
      <c r="W11" s="75"/>
      <c r="X11" s="75"/>
      <c r="Y11" s="75"/>
      <c r="Z11" s="75"/>
      <c r="AA11" s="75"/>
      <c r="AB11" s="75"/>
      <c r="AC11" s="75"/>
      <c r="AD11" s="75"/>
      <c r="AE11" s="75"/>
      <c r="AF11" s="75"/>
      <c r="AG11" s="75"/>
    </row>
    <row r="12" spans="1:33" ht="121.5" customHeight="1" x14ac:dyDescent="0.25">
      <c r="A12" s="160">
        <v>5</v>
      </c>
      <c r="B12" s="87" t="s">
        <v>1512</v>
      </c>
      <c r="C12" s="129">
        <v>2</v>
      </c>
      <c r="D12" s="91" t="s">
        <v>1628</v>
      </c>
      <c r="E12" s="141" t="s">
        <v>1508</v>
      </c>
      <c r="F12" s="141" t="str">
        <f>'RIESGO INHERENTE'!H9</f>
        <v>Interrupción de los sistemas / procesos</v>
      </c>
      <c r="G12" s="140" t="s">
        <v>1643</v>
      </c>
      <c r="H12" s="123" t="s">
        <v>1630</v>
      </c>
      <c r="I12" s="123" t="s">
        <v>1631</v>
      </c>
      <c r="J12" s="91" t="s">
        <v>1632</v>
      </c>
      <c r="K12" s="91" t="s">
        <v>1633</v>
      </c>
      <c r="L12" s="91" t="s">
        <v>1634</v>
      </c>
      <c r="M12" s="91" t="s">
        <v>1635</v>
      </c>
      <c r="N12" s="91" t="s">
        <v>1636</v>
      </c>
      <c r="O12" s="91" t="s">
        <v>1633</v>
      </c>
      <c r="P12" s="133" t="s">
        <v>135</v>
      </c>
      <c r="Q12" s="88">
        <f>SUM(IF('TRATAMIENTO DE RIESGO'!H12="Preventivo",15,IF('TRATAMIENTO DE RIESGO'!H12="Detectivo",10,0)),IF('TRATAMIENTO DE RIESGO'!J12="Asignado",15,0),IF('TRATAMIENTO DE RIESGO'!K12="Adecuada",15,0),IF('TRATAMIENTO DE RIESGO'!L12="Completa",10,IF('TRATAMIENTO DE RIESGO'!L12="Incompleta",5,0)),IF('TRATAMIENTO DE RIESGO'!M12="SI",15,0),IF('TRATAMIENTO DE RIESGO'!N12="Se investigan y se resuelven oportunamente",15,0),IF('TRATAMIENTO DE RIESGO'!O12="Adecuada",15,0))</f>
        <v>100</v>
      </c>
      <c r="R12" s="87" t="str">
        <f t="shared" si="0"/>
        <v>Fuerte</v>
      </c>
      <c r="S12" s="87" t="s">
        <v>1637</v>
      </c>
      <c r="T12" s="87" t="str">
        <f t="shared" si="5"/>
        <v>Fuerte</v>
      </c>
      <c r="U12" s="89" t="str">
        <f t="shared" si="2"/>
        <v>NO</v>
      </c>
      <c r="V12" s="159" t="s">
        <v>135</v>
      </c>
      <c r="W12" s="75"/>
      <c r="X12" s="75"/>
      <c r="Y12" s="75"/>
      <c r="Z12" s="75"/>
      <c r="AA12" s="75"/>
      <c r="AB12" s="75"/>
      <c r="AC12" s="75"/>
      <c r="AD12" s="75"/>
      <c r="AE12" s="75"/>
      <c r="AF12" s="75"/>
      <c r="AG12" s="75"/>
    </row>
    <row r="13" spans="1:33" ht="116.25" customHeight="1" x14ac:dyDescent="0.25">
      <c r="A13" s="160">
        <v>5</v>
      </c>
      <c r="B13" s="87" t="s">
        <v>1512</v>
      </c>
      <c r="C13" s="129">
        <v>3</v>
      </c>
      <c r="D13" s="91" t="s">
        <v>1628</v>
      </c>
      <c r="E13" s="141" t="s">
        <v>1644</v>
      </c>
      <c r="F13" s="141" t="str">
        <f>'RIESGO INHERENTE'!H9</f>
        <v>Interrupción de los sistemas / procesos</v>
      </c>
      <c r="G13" s="140" t="s">
        <v>1645</v>
      </c>
      <c r="H13" s="123" t="s">
        <v>1630</v>
      </c>
      <c r="I13" s="123" t="s">
        <v>1631</v>
      </c>
      <c r="J13" s="91" t="s">
        <v>1632</v>
      </c>
      <c r="K13" s="91" t="s">
        <v>1633</v>
      </c>
      <c r="L13" s="91" t="s">
        <v>1634</v>
      </c>
      <c r="M13" s="91" t="s">
        <v>1635</v>
      </c>
      <c r="N13" s="91" t="s">
        <v>1636</v>
      </c>
      <c r="O13" s="91" t="s">
        <v>1633</v>
      </c>
      <c r="P13" s="133" t="s">
        <v>135</v>
      </c>
      <c r="Q13" s="88">
        <f>SUM(IF('TRATAMIENTO DE RIESGO'!H13="Preventivo",15,IF('TRATAMIENTO DE RIESGO'!H13="Detectivo",10,0)),IF('TRATAMIENTO DE RIESGO'!J13="Asignado",15,0),IF('TRATAMIENTO DE RIESGO'!K13="Adecuada",15,0),IF('TRATAMIENTO DE RIESGO'!L13="Completa",10,IF('TRATAMIENTO DE RIESGO'!L13="Incompleta",5,0)),IF('TRATAMIENTO DE RIESGO'!M13="SI",15,0),IF('TRATAMIENTO DE RIESGO'!N13="Se investigan y se resuelven oportunamente",15,0),IF('TRATAMIENTO DE RIESGO'!O13="Adecuada",15,0))</f>
        <v>100</v>
      </c>
      <c r="R13" s="87" t="str">
        <f t="shared" si="0"/>
        <v>Fuerte</v>
      </c>
      <c r="S13" s="87" t="s">
        <v>1637</v>
      </c>
      <c r="T13" s="87" t="str">
        <f t="shared" si="5"/>
        <v>Fuerte</v>
      </c>
      <c r="U13" s="89" t="str">
        <f t="shared" si="2"/>
        <v>NO</v>
      </c>
      <c r="V13" s="159" t="s">
        <v>135</v>
      </c>
      <c r="W13" s="75"/>
      <c r="X13" s="75"/>
      <c r="Y13" s="75"/>
      <c r="Z13" s="75"/>
      <c r="AA13" s="75"/>
      <c r="AB13" s="75"/>
      <c r="AC13" s="75"/>
      <c r="AD13" s="75"/>
      <c r="AE13" s="75"/>
      <c r="AF13" s="75"/>
      <c r="AG13" s="75"/>
    </row>
    <row r="14" spans="1:33" ht="143.25" customHeight="1" x14ac:dyDescent="0.25">
      <c r="A14" s="160">
        <v>5</v>
      </c>
      <c r="B14" s="87" t="s">
        <v>1512</v>
      </c>
      <c r="C14" s="129">
        <v>4</v>
      </c>
      <c r="D14" s="91" t="s">
        <v>1628</v>
      </c>
      <c r="E14" s="141" t="s">
        <v>1549</v>
      </c>
      <c r="F14" s="141" t="str">
        <f>'RIESGO INHERENTE'!H9</f>
        <v>Interrupción de los sistemas / procesos</v>
      </c>
      <c r="G14" s="140" t="s">
        <v>1646</v>
      </c>
      <c r="H14" s="123" t="s">
        <v>1630</v>
      </c>
      <c r="I14" s="123" t="s">
        <v>1631</v>
      </c>
      <c r="J14" s="91" t="s">
        <v>1632</v>
      </c>
      <c r="K14" s="91" t="s">
        <v>1633</v>
      </c>
      <c r="L14" s="91" t="s">
        <v>1634</v>
      </c>
      <c r="M14" s="91" t="s">
        <v>1635</v>
      </c>
      <c r="N14" s="91" t="s">
        <v>1636</v>
      </c>
      <c r="O14" s="91" t="s">
        <v>1633</v>
      </c>
      <c r="P14" s="133" t="s">
        <v>135</v>
      </c>
      <c r="Q14" s="88">
        <f>SUM(IF('TRATAMIENTO DE RIESGO'!H14="Preventivo",15,IF('TRATAMIENTO DE RIESGO'!H14="Detectivo",10,0)),IF('TRATAMIENTO DE RIESGO'!J14="Asignado",15,0),IF('TRATAMIENTO DE RIESGO'!K14="Adecuada",15,0),IF('TRATAMIENTO DE RIESGO'!L14="Completa",10,IF('TRATAMIENTO DE RIESGO'!L14="Incompleta",5,0)),IF('TRATAMIENTO DE RIESGO'!M14="SI",15,0),IF('TRATAMIENTO DE RIESGO'!N14="Se investigan y se resuelven oportunamente",15,0),IF('TRATAMIENTO DE RIESGO'!O14="Adecuada",15,0))</f>
        <v>100</v>
      </c>
      <c r="R14" s="87" t="str">
        <f t="shared" si="0"/>
        <v>Fuerte</v>
      </c>
      <c r="S14" s="87" t="s">
        <v>1637</v>
      </c>
      <c r="T14" s="87" t="str">
        <f t="shared" si="5"/>
        <v>Fuerte</v>
      </c>
      <c r="U14" s="89" t="str">
        <f t="shared" si="2"/>
        <v>NO</v>
      </c>
      <c r="V14" s="159" t="s">
        <v>135</v>
      </c>
      <c r="W14" s="75"/>
      <c r="X14" s="75"/>
      <c r="Y14" s="75"/>
      <c r="Z14" s="75"/>
      <c r="AA14" s="75"/>
      <c r="AB14" s="75"/>
      <c r="AC14" s="75"/>
      <c r="AD14" s="75"/>
      <c r="AE14" s="75"/>
      <c r="AF14" s="75"/>
      <c r="AG14" s="75"/>
    </row>
    <row r="15" spans="1:33" ht="84" customHeight="1" x14ac:dyDescent="0.25">
      <c r="A15" s="160">
        <v>6</v>
      </c>
      <c r="B15" s="87" t="s">
        <v>1514</v>
      </c>
      <c r="C15" s="129">
        <v>1</v>
      </c>
      <c r="D15" s="91" t="s">
        <v>1628</v>
      </c>
      <c r="E15" s="141" t="str">
        <f>'RIESGO INHERENTE'!G10</f>
        <v>Datos provenientes de fuentes no confiables</v>
      </c>
      <c r="F15" s="141" t="str">
        <f>'RIESGO INHERENTE'!H10</f>
        <v>Deficiencias o deterioro del servicio al ciudadano</v>
      </c>
      <c r="G15" s="140" t="s">
        <v>2067</v>
      </c>
      <c r="H15" s="123" t="s">
        <v>1630</v>
      </c>
      <c r="I15" s="123" t="s">
        <v>1631</v>
      </c>
      <c r="J15" s="91" t="s">
        <v>1632</v>
      </c>
      <c r="K15" s="91" t="s">
        <v>1633</v>
      </c>
      <c r="L15" s="91" t="s">
        <v>1634</v>
      </c>
      <c r="M15" s="91" t="s">
        <v>1635</v>
      </c>
      <c r="N15" s="91" t="s">
        <v>1636</v>
      </c>
      <c r="O15" s="91" t="s">
        <v>1633</v>
      </c>
      <c r="P15" s="133" t="s">
        <v>135</v>
      </c>
      <c r="Q15" s="88">
        <f>SUM(IF('TRATAMIENTO DE RIESGO'!H15="Preventivo",15,IF('TRATAMIENTO DE RIESGO'!H15="Detectivo",10,0)),IF('TRATAMIENTO DE RIESGO'!J15="Asignado",15,0),IF('TRATAMIENTO DE RIESGO'!K15="Adecuada",15,0),IF('TRATAMIENTO DE RIESGO'!L15="Completa",10,IF('TRATAMIENTO DE RIESGO'!L15="Incompleta",5,0)),IF('TRATAMIENTO DE RIESGO'!M15="SI",15,0),IF('TRATAMIENTO DE RIESGO'!N15="Se investigan y se resuelven oportunamente",15,0),IF('TRATAMIENTO DE RIESGO'!O15="Adecuada",15,0))</f>
        <v>100</v>
      </c>
      <c r="R15" s="87" t="str">
        <f t="shared" si="0"/>
        <v>Fuerte</v>
      </c>
      <c r="S15" s="87" t="s">
        <v>1637</v>
      </c>
      <c r="T15" s="87" t="str">
        <f t="shared" ref="T15:T16" si="6">IF(AND(R15="Fuerte",S15="Fuerte"),"Fuerte",IF(AND(R15="Fuerte",S15="Moderado"),"Moderado",IF(AND(R15="Fuerte",S15="Debil"),"Debil",IF(AND(R15="Moderado",S15="Fuerte"),"Moderado",IF(AND(R15="Moderado",S15="Moderado"),"Moderado",IF(AND(R15="Moderado",S15="Debil"),"Debil",IF(AND(R15="Debil",S15="Fuerte"),"Debil",IF(AND(R15="Debil",S15="Moderado"),"Debil",IF(AND(R15="Debil",S15="Debil"),"Debil","")))))))))</f>
        <v>Fuerte</v>
      </c>
      <c r="U15" s="89" t="str">
        <f t="shared" si="2"/>
        <v>NO</v>
      </c>
      <c r="V15" s="159" t="s">
        <v>135</v>
      </c>
      <c r="W15" s="75"/>
      <c r="X15" s="75"/>
      <c r="Y15" s="75"/>
      <c r="Z15" s="75"/>
      <c r="AA15" s="75"/>
      <c r="AB15" s="75"/>
      <c r="AC15" s="75"/>
      <c r="AD15" s="75"/>
      <c r="AE15" s="75"/>
      <c r="AF15" s="75"/>
      <c r="AG15" s="75"/>
    </row>
    <row r="16" spans="1:33" ht="112.5" customHeight="1" x14ac:dyDescent="0.25">
      <c r="A16" s="160">
        <v>7</v>
      </c>
      <c r="B16" s="87" t="s">
        <v>1514</v>
      </c>
      <c r="C16" s="129">
        <v>1</v>
      </c>
      <c r="D16" s="91" t="s">
        <v>1628</v>
      </c>
      <c r="E16" s="141" t="str">
        <f>'RIESGO INHERENTE'!G11</f>
        <v>Asignación errada de los derechos de acceso.</v>
      </c>
      <c r="F16" s="141" t="str">
        <f>'RIESGO INHERENTE'!H11</f>
        <v>Reclamaciones o quejas de ciudadanos</v>
      </c>
      <c r="G16" s="140" t="s">
        <v>1647</v>
      </c>
      <c r="H16" s="123" t="s">
        <v>1630</v>
      </c>
      <c r="I16" s="123" t="s">
        <v>1631</v>
      </c>
      <c r="J16" s="91" t="s">
        <v>1632</v>
      </c>
      <c r="K16" s="91" t="s">
        <v>1633</v>
      </c>
      <c r="L16" s="91" t="s">
        <v>1634</v>
      </c>
      <c r="M16" s="91" t="s">
        <v>1635</v>
      </c>
      <c r="N16" s="91" t="s">
        <v>1636</v>
      </c>
      <c r="O16" s="91" t="s">
        <v>1633</v>
      </c>
      <c r="P16" s="133" t="s">
        <v>135</v>
      </c>
      <c r="Q16" s="88">
        <f>SUM(IF('TRATAMIENTO DE RIESGO'!H16="Preventivo",15,IF('TRATAMIENTO DE RIESGO'!H16="Detectivo",10,0)),IF('TRATAMIENTO DE RIESGO'!J16="Asignado",15,0),IF('TRATAMIENTO DE RIESGO'!K16="Adecuada",15,0),IF('TRATAMIENTO DE RIESGO'!L16="Completa",10,IF('TRATAMIENTO DE RIESGO'!L16="Incompleta",5,0)),IF('TRATAMIENTO DE RIESGO'!M16="SI",15,0),IF('TRATAMIENTO DE RIESGO'!N16="Se investigan y se resuelven oportunamente",15,0),IF('TRATAMIENTO DE RIESGO'!O16="Adecuada",15,0))</f>
        <v>100</v>
      </c>
      <c r="R16" s="87" t="str">
        <f t="shared" si="0"/>
        <v>Fuerte</v>
      </c>
      <c r="S16" s="87" t="s">
        <v>1637</v>
      </c>
      <c r="T16" s="87" t="str">
        <f t="shared" si="6"/>
        <v>Fuerte</v>
      </c>
      <c r="U16" s="89" t="str">
        <f t="shared" si="2"/>
        <v>NO</v>
      </c>
      <c r="V16" s="159" t="s">
        <v>135</v>
      </c>
      <c r="W16" s="75"/>
      <c r="X16" s="75"/>
      <c r="Y16" s="75"/>
      <c r="Z16" s="75"/>
      <c r="AA16" s="75"/>
      <c r="AB16" s="75"/>
      <c r="AC16" s="75"/>
      <c r="AD16" s="75"/>
      <c r="AE16" s="75"/>
      <c r="AF16" s="75"/>
      <c r="AG16" s="75"/>
    </row>
    <row r="17" spans="1:33" ht="89.25" customHeight="1" x14ac:dyDescent="0.25">
      <c r="A17" s="160">
        <v>8</v>
      </c>
      <c r="B17" s="87" t="s">
        <v>1523</v>
      </c>
      <c r="C17" s="129">
        <v>1</v>
      </c>
      <c r="D17" s="91" t="s">
        <v>1628</v>
      </c>
      <c r="E17" s="141" t="str">
        <f>'RIESGO INHERENTE'!G12</f>
        <v>Almacenamiento sin protección.</v>
      </c>
      <c r="F17" s="141" t="str">
        <f>'RIESGO INHERENTE'!H12</f>
        <v>Pérdida o detrimento de información</v>
      </c>
      <c r="G17" s="140" t="s">
        <v>1648</v>
      </c>
      <c r="H17" s="123" t="s">
        <v>1630</v>
      </c>
      <c r="I17" s="123" t="s">
        <v>1631</v>
      </c>
      <c r="J17" s="91" t="s">
        <v>1632</v>
      </c>
      <c r="K17" s="91" t="s">
        <v>1633</v>
      </c>
      <c r="L17" s="91" t="s">
        <v>1634</v>
      </c>
      <c r="M17" s="91" t="s">
        <v>1635</v>
      </c>
      <c r="N17" s="91" t="s">
        <v>1636</v>
      </c>
      <c r="O17" s="91" t="s">
        <v>1633</v>
      </c>
      <c r="P17" s="133" t="s">
        <v>135</v>
      </c>
      <c r="Q17" s="88">
        <f>SUM(IF('TRATAMIENTO DE RIESGO'!H17="Preventivo",15,IF('TRATAMIENTO DE RIESGO'!H17="Detectivo",10,0)),IF('TRATAMIENTO DE RIESGO'!J17="Asignado",15,0),IF('TRATAMIENTO DE RIESGO'!K17="Adecuada",15,0),IF('TRATAMIENTO DE RIESGO'!L17="Completa",10,IF('TRATAMIENTO DE RIESGO'!L17="Incompleta",5,0)),IF('TRATAMIENTO DE RIESGO'!M17="SI",15,0),IF('TRATAMIENTO DE RIESGO'!N17="Se investigan y se resuelven oportunamente",15,0),IF('TRATAMIENTO DE RIESGO'!O17="Adecuada",15,0))</f>
        <v>100</v>
      </c>
      <c r="R17" s="87" t="str">
        <f t="shared" si="0"/>
        <v>Fuerte</v>
      </c>
      <c r="S17" s="87" t="s">
        <v>1637</v>
      </c>
      <c r="T17" s="87" t="str">
        <f t="shared" si="1"/>
        <v>Fuerte</v>
      </c>
      <c r="U17" s="89" t="str">
        <f t="shared" si="2"/>
        <v>NO</v>
      </c>
      <c r="V17" s="159" t="s">
        <v>135</v>
      </c>
      <c r="W17" s="75"/>
      <c r="X17" s="75"/>
      <c r="Y17" s="75"/>
      <c r="Z17" s="75"/>
      <c r="AA17" s="75"/>
      <c r="AB17" s="75"/>
      <c r="AC17" s="75"/>
      <c r="AD17" s="75"/>
      <c r="AE17" s="75"/>
      <c r="AF17" s="75"/>
      <c r="AG17" s="75"/>
    </row>
    <row r="18" spans="1:33" ht="110.25" customHeight="1" x14ac:dyDescent="0.25">
      <c r="A18" s="160">
        <v>9</v>
      </c>
      <c r="B18" s="87" t="s">
        <v>1523</v>
      </c>
      <c r="C18" s="129">
        <v>1</v>
      </c>
      <c r="D18" s="91" t="s">
        <v>1628</v>
      </c>
      <c r="E18" s="141" t="str">
        <f>'RIESGO INHERENTE'!G13</f>
        <v>Asignación errada de los derechos de acceso.</v>
      </c>
      <c r="F18" s="141" t="str">
        <f>'RIESGO INHERENTE'!H13</f>
        <v>Demandas, litigios, derechos de petición o tutelas</v>
      </c>
      <c r="G18" s="126" t="s">
        <v>1649</v>
      </c>
      <c r="H18" s="123" t="s">
        <v>1630</v>
      </c>
      <c r="I18" s="123" t="s">
        <v>1631</v>
      </c>
      <c r="J18" s="91" t="s">
        <v>1632</v>
      </c>
      <c r="K18" s="91" t="s">
        <v>1633</v>
      </c>
      <c r="L18" s="91" t="s">
        <v>1634</v>
      </c>
      <c r="M18" s="91" t="s">
        <v>1635</v>
      </c>
      <c r="N18" s="91" t="s">
        <v>1636</v>
      </c>
      <c r="O18" s="91" t="s">
        <v>1633</v>
      </c>
      <c r="P18" s="133" t="s">
        <v>135</v>
      </c>
      <c r="Q18" s="88">
        <f>SUM(IF('TRATAMIENTO DE RIESGO'!H18="Preventivo",15,IF('TRATAMIENTO DE RIESGO'!H18="Detectivo",10,0)),IF('TRATAMIENTO DE RIESGO'!J18="Asignado",15,0),IF('TRATAMIENTO DE RIESGO'!K18="Adecuada",15,0),IF('TRATAMIENTO DE RIESGO'!L18="Completa",10,IF('TRATAMIENTO DE RIESGO'!L18="Incompleta",5,0)),IF('TRATAMIENTO DE RIESGO'!M18="SI",15,0),IF('TRATAMIENTO DE RIESGO'!N18="Se investigan y se resuelven oportunamente",15,0),IF('TRATAMIENTO DE RIESGO'!O18="Adecuada",15,0))</f>
        <v>100</v>
      </c>
      <c r="R18" s="87" t="str">
        <f t="shared" si="0"/>
        <v>Fuerte</v>
      </c>
      <c r="S18" s="87" t="s">
        <v>1637</v>
      </c>
      <c r="T18" s="87" t="str">
        <f t="shared" si="1"/>
        <v>Fuerte</v>
      </c>
      <c r="U18" s="89" t="str">
        <f t="shared" si="2"/>
        <v>NO</v>
      </c>
      <c r="V18" s="159" t="s">
        <v>135</v>
      </c>
      <c r="W18" s="75"/>
      <c r="X18" s="75"/>
      <c r="Y18" s="75"/>
      <c r="Z18" s="75"/>
      <c r="AA18" s="75"/>
      <c r="AB18" s="75"/>
      <c r="AC18" s="75"/>
      <c r="AD18" s="75"/>
      <c r="AE18" s="75"/>
      <c r="AF18" s="75"/>
      <c r="AG18" s="75"/>
    </row>
    <row r="19" spans="1:33" ht="99" customHeight="1" x14ac:dyDescent="0.25">
      <c r="A19" s="160">
        <v>10</v>
      </c>
      <c r="B19" s="87" t="s">
        <v>1527</v>
      </c>
      <c r="C19" s="129">
        <v>1</v>
      </c>
      <c r="D19" s="91" t="s">
        <v>1628</v>
      </c>
      <c r="E19" s="141" t="str">
        <f>'RIESGO INHERENTE'!G14</f>
        <v>Ausencia de mecanismos de monitoreo.</v>
      </c>
      <c r="F19" s="141" t="str">
        <f>'RIESGO INHERENTE'!H14</f>
        <v>Multas o sanciones</v>
      </c>
      <c r="G19" s="140" t="s">
        <v>1650</v>
      </c>
      <c r="H19" s="123" t="s">
        <v>1630</v>
      </c>
      <c r="I19" s="123" t="s">
        <v>1631</v>
      </c>
      <c r="J19" s="91" t="s">
        <v>1632</v>
      </c>
      <c r="K19" s="91" t="s">
        <v>1633</v>
      </c>
      <c r="L19" s="91" t="s">
        <v>1634</v>
      </c>
      <c r="M19" s="91" t="s">
        <v>1635</v>
      </c>
      <c r="N19" s="91" t="s">
        <v>1636</v>
      </c>
      <c r="O19" s="91" t="s">
        <v>1633</v>
      </c>
      <c r="P19" s="133" t="s">
        <v>135</v>
      </c>
      <c r="Q19" s="88">
        <f>SUM(IF('TRATAMIENTO DE RIESGO'!H19="Preventivo",15,IF('TRATAMIENTO DE RIESGO'!H19="Detectivo",10,0)),IF('TRATAMIENTO DE RIESGO'!J19="Asignado",15,0),IF('TRATAMIENTO DE RIESGO'!K19="Adecuada",15,0),IF('TRATAMIENTO DE RIESGO'!L19="Completa",10,IF('TRATAMIENTO DE RIESGO'!L19="Incompleta",5,0)),IF('TRATAMIENTO DE RIESGO'!M19="SI",15,0),IF('TRATAMIENTO DE RIESGO'!N19="Se investigan y se resuelven oportunamente",15,0),IF('TRATAMIENTO DE RIESGO'!O19="Adecuada",15,0))</f>
        <v>100</v>
      </c>
      <c r="R19" s="87" t="str">
        <f t="shared" si="0"/>
        <v>Fuerte</v>
      </c>
      <c r="S19" s="87" t="s">
        <v>1637</v>
      </c>
      <c r="T19" s="87" t="str">
        <f t="shared" si="1"/>
        <v>Fuerte</v>
      </c>
      <c r="U19" s="89" t="str">
        <f t="shared" si="2"/>
        <v>NO</v>
      </c>
      <c r="V19" s="159" t="s">
        <v>135</v>
      </c>
      <c r="W19" s="75"/>
      <c r="X19" s="75"/>
      <c r="Y19" s="75"/>
      <c r="Z19" s="75"/>
      <c r="AA19" s="75"/>
      <c r="AB19" s="75"/>
      <c r="AC19" s="75"/>
      <c r="AD19" s="75"/>
      <c r="AE19" s="75"/>
      <c r="AF19" s="75"/>
      <c r="AG19" s="75"/>
    </row>
    <row r="20" spans="1:33" ht="105.75" customHeight="1" thickBot="1" x14ac:dyDescent="0.3">
      <c r="A20" s="160">
        <v>11</v>
      </c>
      <c r="B20" s="87" t="s">
        <v>1527</v>
      </c>
      <c r="C20" s="129">
        <v>1</v>
      </c>
      <c r="D20" s="91" t="s">
        <v>1628</v>
      </c>
      <c r="E20" s="141" t="str">
        <f>'RIESGO INHERENTE'!G15</f>
        <v>Almacenamiento sin protección.</v>
      </c>
      <c r="F20" s="141" t="str">
        <f>'RIESGO INHERENTE'!H15</f>
        <v>Pérdida de confianza del ciudadano</v>
      </c>
      <c r="G20" s="196" t="s">
        <v>1651</v>
      </c>
      <c r="H20" s="123" t="s">
        <v>1630</v>
      </c>
      <c r="I20" s="123" t="s">
        <v>1631</v>
      </c>
      <c r="J20" s="91" t="s">
        <v>1632</v>
      </c>
      <c r="K20" s="91" t="s">
        <v>1633</v>
      </c>
      <c r="L20" s="91" t="s">
        <v>1634</v>
      </c>
      <c r="M20" s="91" t="s">
        <v>1635</v>
      </c>
      <c r="N20" s="91" t="s">
        <v>1636</v>
      </c>
      <c r="O20" s="91" t="s">
        <v>1633</v>
      </c>
      <c r="P20" s="133" t="s">
        <v>135</v>
      </c>
      <c r="Q20" s="88">
        <f>SUM(IF('TRATAMIENTO DE RIESGO'!H20="Preventivo",15,IF('TRATAMIENTO DE RIESGO'!H20="Detectivo",10,0)),IF('TRATAMIENTO DE RIESGO'!J20="Asignado",15,0),IF('TRATAMIENTO DE RIESGO'!K20="Adecuada",15,0),IF('TRATAMIENTO DE RIESGO'!L20="Completa",10,IF('TRATAMIENTO DE RIESGO'!L20="Incompleta",5,0)),IF('TRATAMIENTO DE RIESGO'!M20="SI",15,0),IF('TRATAMIENTO DE RIESGO'!N20="Se investigan y se resuelven oportunamente",15,0),IF('TRATAMIENTO DE RIESGO'!O20="Adecuada",15,0))</f>
        <v>100</v>
      </c>
      <c r="R20" s="87" t="str">
        <f t="shared" si="0"/>
        <v>Fuerte</v>
      </c>
      <c r="S20" s="87" t="s">
        <v>1637</v>
      </c>
      <c r="T20" s="87" t="str">
        <f t="shared" si="1"/>
        <v>Fuerte</v>
      </c>
      <c r="U20" s="89" t="str">
        <f t="shared" si="2"/>
        <v>NO</v>
      </c>
      <c r="V20" s="159" t="s">
        <v>135</v>
      </c>
      <c r="W20" s="75"/>
      <c r="X20" s="75"/>
      <c r="Y20" s="75"/>
      <c r="Z20" s="75"/>
      <c r="AA20" s="75"/>
      <c r="AB20" s="75"/>
      <c r="AC20" s="75"/>
      <c r="AD20" s="75"/>
      <c r="AE20" s="75"/>
      <c r="AF20" s="75"/>
      <c r="AG20" s="75"/>
    </row>
    <row r="21" spans="1:33" ht="100.5" customHeight="1" x14ac:dyDescent="0.25">
      <c r="A21" s="160">
        <v>12</v>
      </c>
      <c r="B21" s="87" t="s">
        <v>1535</v>
      </c>
      <c r="C21" s="129">
        <v>1</v>
      </c>
      <c r="D21" s="91" t="s">
        <v>1628</v>
      </c>
      <c r="E21" s="141" t="s">
        <v>1652</v>
      </c>
      <c r="F21" s="141" t="str">
        <f>'RIESGO INHERENTE'!H16</f>
        <v>Interrupción de los sistemas / procesos</v>
      </c>
      <c r="G21" s="140" t="s">
        <v>1653</v>
      </c>
      <c r="H21" s="123" t="s">
        <v>1630</v>
      </c>
      <c r="I21" s="123" t="s">
        <v>1642</v>
      </c>
      <c r="J21" s="91" t="s">
        <v>1632</v>
      </c>
      <c r="K21" s="91" t="s">
        <v>1633</v>
      </c>
      <c r="L21" s="91" t="s">
        <v>1634</v>
      </c>
      <c r="M21" s="91" t="s">
        <v>1635</v>
      </c>
      <c r="N21" s="91" t="s">
        <v>1636</v>
      </c>
      <c r="O21" s="91" t="s">
        <v>1633</v>
      </c>
      <c r="P21" s="133" t="s">
        <v>135</v>
      </c>
      <c r="Q21" s="88">
        <f>SUM(IF('TRATAMIENTO DE RIESGO'!H21="Preventivo",15,IF('TRATAMIENTO DE RIESGO'!H21="Detectivo",10,0)),IF('TRATAMIENTO DE RIESGO'!J21="Asignado",15,0),IF('TRATAMIENTO DE RIESGO'!K21="Adecuada",15,0),IF('TRATAMIENTO DE RIESGO'!L21="Completa",10,IF('TRATAMIENTO DE RIESGO'!L21="Incompleta",5,0)),IF('TRATAMIENTO DE RIESGO'!M21="SI",15,0),IF('TRATAMIENTO DE RIESGO'!N21="Se investigan y se resuelven oportunamente",15,0),IF('TRATAMIENTO DE RIESGO'!O21="Adecuada",15,0))</f>
        <v>100</v>
      </c>
      <c r="R21" s="87" t="str">
        <f t="shared" si="0"/>
        <v>Fuerte</v>
      </c>
      <c r="S21" s="87" t="s">
        <v>1637</v>
      </c>
      <c r="T21" s="87" t="str">
        <f t="shared" si="1"/>
        <v>Fuerte</v>
      </c>
      <c r="U21" s="89" t="str">
        <f t="shared" si="2"/>
        <v>NO</v>
      </c>
      <c r="V21" s="159" t="s">
        <v>135</v>
      </c>
      <c r="W21" s="75"/>
      <c r="X21" s="75"/>
      <c r="Y21" s="75"/>
      <c r="Z21" s="75"/>
      <c r="AA21" s="75"/>
      <c r="AB21" s="75"/>
      <c r="AC21" s="75"/>
      <c r="AD21" s="75"/>
      <c r="AE21" s="75"/>
      <c r="AF21" s="75"/>
      <c r="AG21" s="75"/>
    </row>
    <row r="22" spans="1:33" ht="126.75" customHeight="1" x14ac:dyDescent="0.25">
      <c r="A22" s="160">
        <v>12</v>
      </c>
      <c r="B22" s="87" t="s">
        <v>1535</v>
      </c>
      <c r="C22" s="129">
        <v>2</v>
      </c>
      <c r="D22" s="91" t="s">
        <v>1628</v>
      </c>
      <c r="E22" s="141" t="s">
        <v>1654</v>
      </c>
      <c r="F22" s="141" t="str">
        <f>'RIESGO INHERENTE'!H16</f>
        <v>Interrupción de los sistemas / procesos</v>
      </c>
      <c r="G22" s="197" t="s">
        <v>1655</v>
      </c>
      <c r="H22" s="123" t="s">
        <v>1630</v>
      </c>
      <c r="I22" s="123" t="s">
        <v>1631</v>
      </c>
      <c r="J22" s="91" t="s">
        <v>1632</v>
      </c>
      <c r="K22" s="91" t="s">
        <v>1633</v>
      </c>
      <c r="L22" s="91" t="s">
        <v>1634</v>
      </c>
      <c r="M22" s="91" t="s">
        <v>1635</v>
      </c>
      <c r="N22" s="91" t="s">
        <v>1636</v>
      </c>
      <c r="O22" s="91" t="s">
        <v>1633</v>
      </c>
      <c r="P22" s="133" t="s">
        <v>135</v>
      </c>
      <c r="Q22" s="88">
        <f>SUM(IF('TRATAMIENTO DE RIESGO'!H22="Preventivo",15,IF('TRATAMIENTO DE RIESGO'!H22="Detectivo",10,0)),IF('TRATAMIENTO DE RIESGO'!J22="Asignado",15,0),IF('TRATAMIENTO DE RIESGO'!K22="Adecuada",15,0),IF('TRATAMIENTO DE RIESGO'!L22="Completa",10,IF('TRATAMIENTO DE RIESGO'!L22="Incompleta",5,0)),IF('TRATAMIENTO DE RIESGO'!M22="SI",15,0),IF('TRATAMIENTO DE RIESGO'!N22="Se investigan y se resuelven oportunamente",15,0),IF('TRATAMIENTO DE RIESGO'!O22="Adecuada",15,0))</f>
        <v>100</v>
      </c>
      <c r="R22" s="87" t="str">
        <f t="shared" si="0"/>
        <v>Fuerte</v>
      </c>
      <c r="S22" s="87" t="s">
        <v>1637</v>
      </c>
      <c r="T22" s="87" t="str">
        <f t="shared" si="1"/>
        <v>Fuerte</v>
      </c>
      <c r="U22" s="89" t="str">
        <f t="shared" si="2"/>
        <v>NO</v>
      </c>
      <c r="V22" s="159" t="s">
        <v>135</v>
      </c>
      <c r="W22" s="75"/>
      <c r="X22" s="75"/>
      <c r="Y22" s="75"/>
      <c r="Z22" s="75"/>
      <c r="AA22" s="75"/>
      <c r="AB22" s="75"/>
      <c r="AC22" s="75"/>
      <c r="AD22" s="75"/>
      <c r="AE22" s="75"/>
      <c r="AF22" s="75"/>
      <c r="AG22" s="75"/>
    </row>
    <row r="23" spans="1:33" ht="104.25" customHeight="1" x14ac:dyDescent="0.25">
      <c r="A23" s="160">
        <v>13</v>
      </c>
      <c r="B23" s="87" t="s">
        <v>1535</v>
      </c>
      <c r="C23" s="129">
        <v>1</v>
      </c>
      <c r="D23" s="91" t="s">
        <v>1628</v>
      </c>
      <c r="E23" s="141" t="str">
        <f>'RIESGO INHERENTE'!G17</f>
        <v>Almacenamiento sin protección.
Defectos bien conocidos en el software
Asignación errada de los derechos de acceso.</v>
      </c>
      <c r="F23" s="141" t="str">
        <f>'RIESGO INHERENTE'!H17</f>
        <v>Interrupción de los sistemas / procesos</v>
      </c>
      <c r="G23" s="342" t="s">
        <v>1656</v>
      </c>
      <c r="H23" s="123" t="s">
        <v>1630</v>
      </c>
      <c r="I23" s="123" t="s">
        <v>1642</v>
      </c>
      <c r="J23" s="91" t="s">
        <v>1632</v>
      </c>
      <c r="K23" s="91" t="s">
        <v>1633</v>
      </c>
      <c r="L23" s="91" t="s">
        <v>1634</v>
      </c>
      <c r="M23" s="91" t="s">
        <v>1635</v>
      </c>
      <c r="N23" s="91" t="s">
        <v>1636</v>
      </c>
      <c r="O23" s="91" t="s">
        <v>1633</v>
      </c>
      <c r="P23" s="133" t="s">
        <v>135</v>
      </c>
      <c r="Q23" s="88">
        <f>SUM(IF('TRATAMIENTO DE RIESGO'!H23="Preventivo",15,IF('TRATAMIENTO DE RIESGO'!H23="Detectivo",10,0)),IF('TRATAMIENTO DE RIESGO'!J23="Asignado",15,0),IF('TRATAMIENTO DE RIESGO'!K23="Adecuada",15,0),IF('TRATAMIENTO DE RIESGO'!L23="Completa",10,IF('TRATAMIENTO DE RIESGO'!L23="Incompleta",5,0)),IF('TRATAMIENTO DE RIESGO'!M23="SI",15,0),IF('TRATAMIENTO DE RIESGO'!N23="Se investigan y se resuelven oportunamente",15,0),IF('TRATAMIENTO DE RIESGO'!O23="Adecuada",15,0))</f>
        <v>100</v>
      </c>
      <c r="R23" s="87" t="str">
        <f t="shared" si="0"/>
        <v>Fuerte</v>
      </c>
      <c r="S23" s="87" t="s">
        <v>1637</v>
      </c>
      <c r="T23" s="87" t="str">
        <f t="shared" si="1"/>
        <v>Fuerte</v>
      </c>
      <c r="U23" s="89" t="str">
        <f t="shared" si="2"/>
        <v>NO</v>
      </c>
      <c r="V23" s="159" t="s">
        <v>135</v>
      </c>
      <c r="W23" s="75"/>
      <c r="X23" s="75"/>
      <c r="Y23" s="75"/>
      <c r="Z23" s="75"/>
      <c r="AA23" s="75"/>
      <c r="AB23" s="75"/>
      <c r="AC23" s="75"/>
      <c r="AD23" s="75"/>
      <c r="AE23" s="75"/>
      <c r="AF23" s="75"/>
      <c r="AG23" s="75"/>
    </row>
    <row r="24" spans="1:33" ht="114.75" customHeight="1" x14ac:dyDescent="0.25">
      <c r="A24" s="160">
        <v>14</v>
      </c>
      <c r="B24" s="87" t="s">
        <v>1657</v>
      </c>
      <c r="C24" s="129">
        <v>1</v>
      </c>
      <c r="D24" s="91" t="s">
        <v>1628</v>
      </c>
      <c r="E24" s="141" t="str">
        <f>'RIESGO INHERENTE'!G18</f>
        <v>Ausencia y/o alteracion de documentación.</v>
      </c>
      <c r="F24" s="141" t="str">
        <f>'RIESGO INHERENTE'!H18</f>
        <v>"Pérdida o detrimento de información
Demandas, litigios, derechos de petición o tutelas
Reclamaciones o quejas de ciudadanos
Demoras en los servicios prestados y ejecución de los procesos
Interrupción de los sistemas / procesos
Pérdidas de conocimiento"</v>
      </c>
      <c r="G24" s="126" t="s">
        <v>1658</v>
      </c>
      <c r="H24" s="123" t="s">
        <v>1630</v>
      </c>
      <c r="I24" s="123" t="s">
        <v>1631</v>
      </c>
      <c r="J24" s="91" t="s">
        <v>1632</v>
      </c>
      <c r="K24" s="91" t="s">
        <v>1633</v>
      </c>
      <c r="L24" s="91" t="s">
        <v>1634</v>
      </c>
      <c r="M24" s="91" t="s">
        <v>1635</v>
      </c>
      <c r="N24" s="91" t="s">
        <v>1636</v>
      </c>
      <c r="O24" s="91" t="s">
        <v>1633</v>
      </c>
      <c r="P24" s="133" t="s">
        <v>135</v>
      </c>
      <c r="Q24" s="88">
        <f>SUM(IF('TRATAMIENTO DE RIESGO'!H24="Preventivo",15,IF('TRATAMIENTO DE RIESGO'!H24="Detectivo",10,0)),IF('TRATAMIENTO DE RIESGO'!J24="Asignado",15,0),IF('TRATAMIENTO DE RIESGO'!K24="Adecuada",15,0),IF('TRATAMIENTO DE RIESGO'!L24="Completa",10,IF('TRATAMIENTO DE RIESGO'!L24="Incompleta",5,0)),IF('TRATAMIENTO DE RIESGO'!M24="SI",15,0),IF('TRATAMIENTO DE RIESGO'!N24="Se investigan y se resuelven oportunamente",15,0),IF('TRATAMIENTO DE RIESGO'!O24="Adecuada",15,0))</f>
        <v>100</v>
      </c>
      <c r="R24" s="87" t="str">
        <f t="shared" si="0"/>
        <v>Fuerte</v>
      </c>
      <c r="S24" s="87" t="s">
        <v>1637</v>
      </c>
      <c r="T24" s="87" t="str">
        <f t="shared" si="1"/>
        <v>Fuerte</v>
      </c>
      <c r="U24" s="89" t="str">
        <f t="shared" si="2"/>
        <v>NO</v>
      </c>
      <c r="V24" s="159" t="s">
        <v>135</v>
      </c>
      <c r="W24" s="75"/>
      <c r="X24" s="75"/>
      <c r="Y24" s="75"/>
      <c r="Z24" s="75"/>
      <c r="AA24" s="75"/>
      <c r="AB24" s="75"/>
      <c r="AC24" s="75"/>
      <c r="AD24" s="75"/>
      <c r="AE24" s="75"/>
      <c r="AF24" s="75"/>
      <c r="AG24" s="75"/>
    </row>
    <row r="25" spans="1:33" ht="119.25" customHeight="1" x14ac:dyDescent="0.25">
      <c r="A25" s="160">
        <v>15</v>
      </c>
      <c r="B25" s="87" t="s">
        <v>1545</v>
      </c>
      <c r="C25" s="129">
        <v>1</v>
      </c>
      <c r="D25" s="91" t="s">
        <v>1628</v>
      </c>
      <c r="E25" s="141" t="str">
        <f>'RIESGO INHERENTE'!G19</f>
        <v>Gestión deficiente de las contraseñas.</v>
      </c>
      <c r="F25" s="141" t="str">
        <f>'RIESGO INHERENTE'!H19</f>
        <v>Pérdida de reputación y/o de imagen</v>
      </c>
      <c r="G25" s="140" t="s">
        <v>1659</v>
      </c>
      <c r="H25" s="123" t="s">
        <v>1630</v>
      </c>
      <c r="I25" s="123" t="s">
        <v>1631</v>
      </c>
      <c r="J25" s="91" t="s">
        <v>1632</v>
      </c>
      <c r="K25" s="91" t="s">
        <v>1633</v>
      </c>
      <c r="L25" s="91" t="s">
        <v>1634</v>
      </c>
      <c r="M25" s="91" t="s">
        <v>1635</v>
      </c>
      <c r="N25" s="91" t="s">
        <v>1636</v>
      </c>
      <c r="O25" s="91" t="s">
        <v>1633</v>
      </c>
      <c r="P25" s="133" t="s">
        <v>135</v>
      </c>
      <c r="Q25" s="88">
        <f>SUM(IF('TRATAMIENTO DE RIESGO'!H25="Preventivo",15,IF('TRATAMIENTO DE RIESGO'!H25="Detectivo",10,0)),IF('TRATAMIENTO DE RIESGO'!J25="Asignado",15,0),IF('TRATAMIENTO DE RIESGO'!K25="Adecuada",15,0),IF('TRATAMIENTO DE RIESGO'!L25="Completa",10,IF('TRATAMIENTO DE RIESGO'!L25="Incompleta",5,0)),IF('TRATAMIENTO DE RIESGO'!M25="SI",15,0),IF('TRATAMIENTO DE RIESGO'!N25="Se investigan y se resuelven oportunamente",15,0),IF('TRATAMIENTO DE RIESGO'!O25="Adecuada",15,0))</f>
        <v>100</v>
      </c>
      <c r="R25" s="87" t="str">
        <f t="shared" si="0"/>
        <v>Fuerte</v>
      </c>
      <c r="S25" s="87" t="s">
        <v>1637</v>
      </c>
      <c r="T25" s="87" t="str">
        <f t="shared" si="1"/>
        <v>Fuerte</v>
      </c>
      <c r="U25" s="89" t="str">
        <f t="shared" si="2"/>
        <v>NO</v>
      </c>
      <c r="V25" s="159" t="s">
        <v>135</v>
      </c>
      <c r="W25" s="75"/>
      <c r="X25" s="75"/>
      <c r="Y25" s="75"/>
      <c r="Z25" s="75"/>
      <c r="AA25" s="75"/>
      <c r="AB25" s="75"/>
      <c r="AC25" s="75"/>
      <c r="AD25" s="75"/>
      <c r="AE25" s="75"/>
      <c r="AF25" s="75"/>
      <c r="AG25" s="75"/>
    </row>
    <row r="26" spans="1:33" ht="116.25" customHeight="1" x14ac:dyDescent="0.25">
      <c r="A26" s="160">
        <v>16</v>
      </c>
      <c r="B26" s="87" t="s">
        <v>1551</v>
      </c>
      <c r="C26" s="129">
        <v>1</v>
      </c>
      <c r="D26" s="91" t="s">
        <v>1628</v>
      </c>
      <c r="E26" s="140" t="s">
        <v>1660</v>
      </c>
      <c r="F26" s="141" t="str">
        <f>'RIESGO INHERENTE'!H20</f>
        <v>Demoras en los servicios prestados y ejecución de los procesos</v>
      </c>
      <c r="G26" s="140" t="s">
        <v>1661</v>
      </c>
      <c r="H26" s="123" t="s">
        <v>1630</v>
      </c>
      <c r="I26" s="123" t="s">
        <v>1631</v>
      </c>
      <c r="J26" s="91" t="s">
        <v>1632</v>
      </c>
      <c r="K26" s="91" t="s">
        <v>1633</v>
      </c>
      <c r="L26" s="91" t="s">
        <v>1634</v>
      </c>
      <c r="M26" s="91" t="s">
        <v>1635</v>
      </c>
      <c r="N26" s="91" t="s">
        <v>1636</v>
      </c>
      <c r="O26" s="91" t="s">
        <v>1633</v>
      </c>
      <c r="P26" s="133" t="s">
        <v>135</v>
      </c>
      <c r="Q26" s="88">
        <f>SUM(IF('TRATAMIENTO DE RIESGO'!H26="Preventivo",15,IF('TRATAMIENTO DE RIESGO'!H26="Detectivo",10,0)),IF('TRATAMIENTO DE RIESGO'!J26="Asignado",15,0),IF('TRATAMIENTO DE RIESGO'!K26="Adecuada",15,0),IF('TRATAMIENTO DE RIESGO'!L26="Completa",10,IF('TRATAMIENTO DE RIESGO'!L26="Incompleta",5,0)),IF('TRATAMIENTO DE RIESGO'!M26="SI",15,0),IF('TRATAMIENTO DE RIESGO'!N26="Se investigan y se resuelven oportunamente",15,0),IF('TRATAMIENTO DE RIESGO'!O26="Adecuada",15,0))</f>
        <v>100</v>
      </c>
      <c r="R26" s="87" t="str">
        <f t="shared" si="0"/>
        <v>Fuerte</v>
      </c>
      <c r="S26" s="87" t="s">
        <v>1637</v>
      </c>
      <c r="T26" s="87" t="str">
        <f t="shared" si="1"/>
        <v>Fuerte</v>
      </c>
      <c r="U26" s="89" t="str">
        <f t="shared" si="2"/>
        <v>NO</v>
      </c>
      <c r="V26" s="159" t="s">
        <v>135</v>
      </c>
      <c r="W26" s="75"/>
      <c r="X26" s="75"/>
      <c r="Y26" s="75"/>
      <c r="Z26" s="75"/>
      <c r="AA26" s="75"/>
      <c r="AB26" s="75"/>
      <c r="AC26" s="75"/>
      <c r="AD26" s="75"/>
      <c r="AE26" s="75"/>
      <c r="AF26" s="75"/>
      <c r="AG26" s="75"/>
    </row>
    <row r="27" spans="1:33" ht="99.75" customHeight="1" x14ac:dyDescent="0.25">
      <c r="A27" s="160">
        <v>16</v>
      </c>
      <c r="B27" s="87" t="s">
        <v>1551</v>
      </c>
      <c r="C27" s="129">
        <v>2</v>
      </c>
      <c r="D27" s="91" t="s">
        <v>1628</v>
      </c>
      <c r="E27" s="140" t="s">
        <v>1662</v>
      </c>
      <c r="F27" s="141" t="str">
        <f>'RIESGO INHERENTE'!H20</f>
        <v>Demoras en los servicios prestados y ejecución de los procesos</v>
      </c>
      <c r="G27" s="140" t="s">
        <v>1663</v>
      </c>
      <c r="H27" s="123" t="s">
        <v>1630</v>
      </c>
      <c r="I27" s="123" t="s">
        <v>1631</v>
      </c>
      <c r="J27" s="91" t="s">
        <v>1632</v>
      </c>
      <c r="K27" s="91" t="s">
        <v>1633</v>
      </c>
      <c r="L27" s="91" t="s">
        <v>1634</v>
      </c>
      <c r="M27" s="91" t="s">
        <v>1635</v>
      </c>
      <c r="N27" s="91" t="s">
        <v>1636</v>
      </c>
      <c r="O27" s="91" t="s">
        <v>1633</v>
      </c>
      <c r="P27" s="133" t="s">
        <v>135</v>
      </c>
      <c r="Q27" s="88">
        <f>SUM(IF('TRATAMIENTO DE RIESGO'!H27="Preventivo",15,IF('TRATAMIENTO DE RIESGO'!H27="Detectivo",10,0)),IF('TRATAMIENTO DE RIESGO'!J27="Asignado",15,0),IF('TRATAMIENTO DE RIESGO'!K27="Adecuada",15,0),IF('TRATAMIENTO DE RIESGO'!L27="Completa",10,IF('TRATAMIENTO DE RIESGO'!L27="Incompleta",5,0)),IF('TRATAMIENTO DE RIESGO'!M27="SI",15,0),IF('TRATAMIENTO DE RIESGO'!N27="Se investigan y se resuelven oportunamente",15,0),IF('TRATAMIENTO DE RIESGO'!O27="Adecuada",15,0))</f>
        <v>100</v>
      </c>
      <c r="R27" s="87" t="str">
        <f t="shared" si="0"/>
        <v>Fuerte</v>
      </c>
      <c r="S27" s="87" t="s">
        <v>1637</v>
      </c>
      <c r="T27" s="87" t="str">
        <f t="shared" si="1"/>
        <v>Fuerte</v>
      </c>
      <c r="U27" s="89" t="str">
        <f t="shared" si="2"/>
        <v>NO</v>
      </c>
      <c r="V27" s="159" t="s">
        <v>135</v>
      </c>
      <c r="W27" s="75"/>
      <c r="X27" s="75"/>
      <c r="Y27" s="75"/>
      <c r="Z27" s="75"/>
      <c r="AA27" s="75"/>
      <c r="AB27" s="75"/>
      <c r="AC27" s="75"/>
      <c r="AD27" s="75"/>
      <c r="AE27" s="75"/>
      <c r="AF27" s="75"/>
      <c r="AG27" s="75"/>
    </row>
    <row r="28" spans="1:33" ht="100.5" customHeight="1" x14ac:dyDescent="0.25">
      <c r="A28" s="160">
        <v>16</v>
      </c>
      <c r="B28" s="87" t="s">
        <v>1551</v>
      </c>
      <c r="C28" s="129">
        <v>3</v>
      </c>
      <c r="D28" s="91" t="s">
        <v>1628</v>
      </c>
      <c r="E28" s="140" t="s">
        <v>1549</v>
      </c>
      <c r="F28" s="141" t="str">
        <f>'RIESGO INHERENTE'!H20</f>
        <v>Demoras en los servicios prestados y ejecución de los procesos</v>
      </c>
      <c r="G28" s="202" t="s">
        <v>1664</v>
      </c>
      <c r="H28" s="123" t="s">
        <v>1630</v>
      </c>
      <c r="I28" s="123" t="s">
        <v>1631</v>
      </c>
      <c r="J28" s="91" t="s">
        <v>1632</v>
      </c>
      <c r="K28" s="91" t="s">
        <v>1633</v>
      </c>
      <c r="L28" s="91" t="s">
        <v>1634</v>
      </c>
      <c r="M28" s="91" t="s">
        <v>1635</v>
      </c>
      <c r="N28" s="91" t="s">
        <v>1636</v>
      </c>
      <c r="O28" s="91" t="s">
        <v>1633</v>
      </c>
      <c r="P28" s="133" t="s">
        <v>135</v>
      </c>
      <c r="Q28" s="88">
        <f>SUM(IF('TRATAMIENTO DE RIESGO'!H28="Preventivo",15,IF('TRATAMIENTO DE RIESGO'!H28="Detectivo",10,0)),IF('TRATAMIENTO DE RIESGO'!J28="Asignado",15,0),IF('TRATAMIENTO DE RIESGO'!K28="Adecuada",15,0),IF('TRATAMIENTO DE RIESGO'!L28="Completa",10,IF('TRATAMIENTO DE RIESGO'!L28="Incompleta",5,0)),IF('TRATAMIENTO DE RIESGO'!M28="SI",15,0),IF('TRATAMIENTO DE RIESGO'!N28="Se investigan y se resuelven oportunamente",15,0),IF('TRATAMIENTO DE RIESGO'!O28="Adecuada",15,0))</f>
        <v>100</v>
      </c>
      <c r="R28" s="87" t="str">
        <f t="shared" si="0"/>
        <v>Fuerte</v>
      </c>
      <c r="S28" s="87" t="s">
        <v>1637</v>
      </c>
      <c r="T28" s="87" t="str">
        <f t="shared" si="1"/>
        <v>Fuerte</v>
      </c>
      <c r="U28" s="89" t="str">
        <f t="shared" si="2"/>
        <v>NO</v>
      </c>
      <c r="V28" s="159" t="s">
        <v>135</v>
      </c>
      <c r="W28" s="75"/>
      <c r="X28" s="75"/>
      <c r="Y28" s="75"/>
      <c r="Z28" s="75"/>
      <c r="AA28" s="75"/>
      <c r="AB28" s="75"/>
      <c r="AC28" s="75"/>
      <c r="AD28" s="75"/>
      <c r="AE28" s="75"/>
      <c r="AF28" s="75"/>
      <c r="AG28" s="75"/>
    </row>
    <row r="29" spans="1:33" ht="101.25" customHeight="1" x14ac:dyDescent="0.25">
      <c r="A29" s="160">
        <v>16</v>
      </c>
      <c r="B29" s="87" t="s">
        <v>1551</v>
      </c>
      <c r="C29" s="129">
        <v>4</v>
      </c>
      <c r="D29" s="91" t="s">
        <v>1628</v>
      </c>
      <c r="E29" s="141" t="s">
        <v>2054</v>
      </c>
      <c r="F29" s="141" t="str">
        <f>'RIESGO INHERENTE'!H20</f>
        <v>Demoras en los servicios prestados y ejecución de los procesos</v>
      </c>
      <c r="G29" s="341" t="s">
        <v>2072</v>
      </c>
      <c r="H29" s="123" t="s">
        <v>1630</v>
      </c>
      <c r="I29" s="123" t="s">
        <v>1631</v>
      </c>
      <c r="J29" s="91" t="s">
        <v>1632</v>
      </c>
      <c r="K29" s="91" t="s">
        <v>1633</v>
      </c>
      <c r="L29" s="91" t="s">
        <v>1634</v>
      </c>
      <c r="M29" s="91" t="s">
        <v>1635</v>
      </c>
      <c r="N29" s="91" t="s">
        <v>1636</v>
      </c>
      <c r="O29" s="91" t="s">
        <v>1633</v>
      </c>
      <c r="P29" s="133" t="s">
        <v>135</v>
      </c>
      <c r="Q29" s="88">
        <f>SUM(IF('TRATAMIENTO DE RIESGO'!H29="Preventivo",15,IF('TRATAMIENTO DE RIESGO'!H29="Detectivo",10,0)),IF('TRATAMIENTO DE RIESGO'!J29="Asignado",15,0),IF('TRATAMIENTO DE RIESGO'!K29="Adecuada",15,0),IF('TRATAMIENTO DE RIESGO'!L29="Completa",10,IF('TRATAMIENTO DE RIESGO'!L29="Incompleta",5,0)),IF('TRATAMIENTO DE RIESGO'!M29="SI",15,0),IF('TRATAMIENTO DE RIESGO'!N29="Se investigan y se resuelven oportunamente",15,0),IF('TRATAMIENTO DE RIESGO'!O29="Adecuada",15,0))</f>
        <v>100</v>
      </c>
      <c r="R29" s="87" t="str">
        <f t="shared" si="0"/>
        <v>Fuerte</v>
      </c>
      <c r="S29" s="87" t="s">
        <v>1637</v>
      </c>
      <c r="T29" s="87" t="str">
        <f t="shared" si="1"/>
        <v>Fuerte</v>
      </c>
      <c r="U29" s="89" t="str">
        <f t="shared" si="2"/>
        <v>NO</v>
      </c>
      <c r="V29" s="159" t="s">
        <v>135</v>
      </c>
      <c r="W29" s="75"/>
      <c r="X29" s="75"/>
      <c r="Y29" s="75"/>
      <c r="Z29" s="75"/>
      <c r="AA29" s="75"/>
      <c r="AB29" s="75"/>
      <c r="AC29" s="75"/>
      <c r="AD29" s="75"/>
      <c r="AE29" s="75"/>
      <c r="AF29" s="75"/>
      <c r="AG29" s="75"/>
    </row>
    <row r="30" spans="1:33" ht="87" customHeight="1" x14ac:dyDescent="0.25">
      <c r="A30" s="160">
        <v>16</v>
      </c>
      <c r="B30" s="87" t="s">
        <v>1551</v>
      </c>
      <c r="C30" s="129">
        <v>5</v>
      </c>
      <c r="D30" s="91" t="s">
        <v>1628</v>
      </c>
      <c r="E30" s="141" t="s">
        <v>1557</v>
      </c>
      <c r="F30" s="141" t="str">
        <f>'RIESGO INHERENTE'!H20</f>
        <v>Demoras en los servicios prestados y ejecución de los procesos</v>
      </c>
      <c r="G30" s="202" t="s">
        <v>1665</v>
      </c>
      <c r="H30" s="123" t="s">
        <v>1630</v>
      </c>
      <c r="I30" s="123" t="s">
        <v>1631</v>
      </c>
      <c r="J30" s="91" t="s">
        <v>1632</v>
      </c>
      <c r="K30" s="91" t="s">
        <v>1633</v>
      </c>
      <c r="L30" s="91" t="s">
        <v>1634</v>
      </c>
      <c r="M30" s="91" t="s">
        <v>1635</v>
      </c>
      <c r="N30" s="91" t="s">
        <v>1636</v>
      </c>
      <c r="O30" s="91" t="s">
        <v>1633</v>
      </c>
      <c r="P30" s="133" t="s">
        <v>135</v>
      </c>
      <c r="Q30" s="88">
        <f>SUM(IF('TRATAMIENTO DE RIESGO'!H30="Preventivo",15,IF('TRATAMIENTO DE RIESGO'!H30="Detectivo",10,0)),IF('TRATAMIENTO DE RIESGO'!J30="Asignado",15,0),IF('TRATAMIENTO DE RIESGO'!K30="Adecuada",15,0),IF('TRATAMIENTO DE RIESGO'!L30="Completa",10,IF('TRATAMIENTO DE RIESGO'!L30="Incompleta",5,0)),IF('TRATAMIENTO DE RIESGO'!M30="SI",15,0),IF('TRATAMIENTO DE RIESGO'!N30="Se investigan y se resuelven oportunamente",15,0),IF('TRATAMIENTO DE RIESGO'!O30="Adecuada",15,0))</f>
        <v>100</v>
      </c>
      <c r="R30" s="87" t="str">
        <f t="shared" si="0"/>
        <v>Fuerte</v>
      </c>
      <c r="S30" s="87" t="s">
        <v>1637</v>
      </c>
      <c r="T30" s="87" t="str">
        <f t="shared" si="1"/>
        <v>Fuerte</v>
      </c>
      <c r="U30" s="89" t="str">
        <f t="shared" si="2"/>
        <v>NO</v>
      </c>
      <c r="V30" s="159" t="s">
        <v>135</v>
      </c>
      <c r="W30" s="75"/>
      <c r="X30" s="75"/>
      <c r="Y30" s="75"/>
      <c r="Z30" s="75"/>
      <c r="AA30" s="75"/>
      <c r="AB30" s="75"/>
      <c r="AC30" s="75"/>
      <c r="AD30" s="75"/>
      <c r="AE30" s="75"/>
      <c r="AF30" s="75"/>
      <c r="AG30" s="75"/>
    </row>
    <row r="31" spans="1:33" ht="86.25" customHeight="1" x14ac:dyDescent="0.25">
      <c r="A31" s="160">
        <v>17</v>
      </c>
      <c r="B31" s="87" t="s">
        <v>1551</v>
      </c>
      <c r="C31" s="129">
        <v>1</v>
      </c>
      <c r="D31" s="91" t="s">
        <v>1628</v>
      </c>
      <c r="E31" s="141" t="str">
        <f>'RIESGO INHERENTE'!G21</f>
        <v>Ausencia de planes de continuidad.</v>
      </c>
      <c r="F31" s="141" t="str">
        <f>'RIESGO INHERENTE'!H21</f>
        <v>Reclamaciones o quejas de ciudadanos</v>
      </c>
      <c r="G31" s="203" t="s">
        <v>1666</v>
      </c>
      <c r="H31" s="123" t="s">
        <v>1630</v>
      </c>
      <c r="I31" s="123" t="s">
        <v>1631</v>
      </c>
      <c r="J31" s="91" t="s">
        <v>1632</v>
      </c>
      <c r="K31" s="91" t="s">
        <v>1633</v>
      </c>
      <c r="L31" s="91" t="s">
        <v>1634</v>
      </c>
      <c r="M31" s="91" t="s">
        <v>1635</v>
      </c>
      <c r="N31" s="91" t="s">
        <v>1636</v>
      </c>
      <c r="O31" s="91" t="s">
        <v>1633</v>
      </c>
      <c r="P31" s="133" t="s">
        <v>135</v>
      </c>
      <c r="Q31" s="88">
        <f>SUM(IF('TRATAMIENTO DE RIESGO'!H31="Preventivo",15,IF('TRATAMIENTO DE RIESGO'!H31="Detectivo",10,0)),IF('TRATAMIENTO DE RIESGO'!J31="Asignado",15,0),IF('TRATAMIENTO DE RIESGO'!K31="Adecuada",15,0),IF('TRATAMIENTO DE RIESGO'!L31="Completa",10,IF('TRATAMIENTO DE RIESGO'!L31="Incompleta",5,0)),IF('TRATAMIENTO DE RIESGO'!M31="SI",15,0),IF('TRATAMIENTO DE RIESGO'!N31="Se investigan y se resuelven oportunamente",15,0),IF('TRATAMIENTO DE RIESGO'!O31="Adecuada",15,0))</f>
        <v>100</v>
      </c>
      <c r="R31" s="87" t="str">
        <f t="shared" si="0"/>
        <v>Fuerte</v>
      </c>
      <c r="S31" s="87" t="s">
        <v>1637</v>
      </c>
      <c r="T31" s="87" t="str">
        <f t="shared" si="1"/>
        <v>Fuerte</v>
      </c>
      <c r="U31" s="89" t="str">
        <f t="shared" si="2"/>
        <v>NO</v>
      </c>
      <c r="V31" s="159" t="s">
        <v>135</v>
      </c>
      <c r="W31" s="75"/>
      <c r="X31" s="75"/>
      <c r="Y31" s="75"/>
      <c r="Z31" s="75"/>
      <c r="AA31" s="75"/>
      <c r="AB31" s="75"/>
      <c r="AC31" s="75"/>
      <c r="AD31" s="75"/>
      <c r="AE31" s="75"/>
      <c r="AF31" s="75"/>
      <c r="AG31" s="75"/>
    </row>
    <row r="32" spans="1:33" ht="84" customHeight="1" x14ac:dyDescent="0.25">
      <c r="A32" s="160">
        <v>18</v>
      </c>
      <c r="B32" s="87" t="s">
        <v>1551</v>
      </c>
      <c r="C32" s="129">
        <v>1</v>
      </c>
      <c r="D32" s="91" t="s">
        <v>1628</v>
      </c>
      <c r="E32" s="141" t="str">
        <f>'RIESGO INHERENTE'!G22</f>
        <v>Ausencia de planes de continuidad.</v>
      </c>
      <c r="F32" s="141" t="str">
        <f>'RIESGO INHERENTE'!H22</f>
        <v>Reclamaciones o quejas de ciudadanos</v>
      </c>
      <c r="G32" s="203" t="s">
        <v>1667</v>
      </c>
      <c r="H32" s="123" t="s">
        <v>1630</v>
      </c>
      <c r="I32" s="123" t="s">
        <v>1631</v>
      </c>
      <c r="J32" s="91" t="s">
        <v>1632</v>
      </c>
      <c r="K32" s="91" t="s">
        <v>1633</v>
      </c>
      <c r="L32" s="91" t="s">
        <v>1634</v>
      </c>
      <c r="M32" s="91" t="s">
        <v>1635</v>
      </c>
      <c r="N32" s="91" t="s">
        <v>1636</v>
      </c>
      <c r="O32" s="91" t="s">
        <v>1633</v>
      </c>
      <c r="P32" s="133" t="s">
        <v>135</v>
      </c>
      <c r="Q32" s="88">
        <f>SUM(IF('TRATAMIENTO DE RIESGO'!H32="Preventivo",15,IF('TRATAMIENTO DE RIESGO'!H32="Detectivo",10,0)),IF('TRATAMIENTO DE RIESGO'!J32="Asignado",15,0),IF('TRATAMIENTO DE RIESGO'!K32="Adecuada",15,0),IF('TRATAMIENTO DE RIESGO'!L32="Completa",10,IF('TRATAMIENTO DE RIESGO'!L32="Incompleta",5,0)),IF('TRATAMIENTO DE RIESGO'!M32="SI",15,0),IF('TRATAMIENTO DE RIESGO'!N32="Se investigan y se resuelven oportunamente",15,0),IF('TRATAMIENTO DE RIESGO'!O32="Adecuada",15,0))</f>
        <v>100</v>
      </c>
      <c r="R32" s="87" t="str">
        <f t="shared" si="0"/>
        <v>Fuerte</v>
      </c>
      <c r="S32" s="87" t="s">
        <v>1637</v>
      </c>
      <c r="T32" s="87" t="str">
        <f t="shared" si="1"/>
        <v>Fuerte</v>
      </c>
      <c r="U32" s="89" t="str">
        <f t="shared" si="2"/>
        <v>NO</v>
      </c>
      <c r="V32" s="159" t="s">
        <v>135</v>
      </c>
      <c r="W32" s="75"/>
      <c r="X32" s="75"/>
      <c r="Y32" s="75"/>
      <c r="Z32" s="75"/>
      <c r="AA32" s="75"/>
      <c r="AB32" s="75"/>
      <c r="AC32" s="75"/>
      <c r="AD32" s="75"/>
      <c r="AE32" s="75"/>
      <c r="AF32" s="75"/>
      <c r="AG32" s="75"/>
    </row>
    <row r="33" spans="1:33" ht="129" customHeight="1" x14ac:dyDescent="0.25">
      <c r="A33" s="160">
        <v>19</v>
      </c>
      <c r="B33" s="87" t="s">
        <v>1668</v>
      </c>
      <c r="C33" s="129">
        <v>1</v>
      </c>
      <c r="D33" s="91" t="s">
        <v>1628</v>
      </c>
      <c r="E33" s="140" t="s">
        <v>1669</v>
      </c>
      <c r="F33" s="141" t="str">
        <f>'RIESGO INHERENTE'!H23</f>
        <v>Pérdida o detrimento de información
Demoras en los servicios prestados y ejecución de los procesos</v>
      </c>
      <c r="G33" s="204" t="s">
        <v>1670</v>
      </c>
      <c r="H33" s="123" t="s">
        <v>1630</v>
      </c>
      <c r="I33" s="123" t="s">
        <v>1642</v>
      </c>
      <c r="J33" s="91" t="s">
        <v>1632</v>
      </c>
      <c r="K33" s="91" t="s">
        <v>1633</v>
      </c>
      <c r="L33" s="91" t="s">
        <v>1634</v>
      </c>
      <c r="M33" s="91" t="s">
        <v>1635</v>
      </c>
      <c r="N33" s="91" t="s">
        <v>1636</v>
      </c>
      <c r="O33" s="91" t="s">
        <v>1633</v>
      </c>
      <c r="P33" s="133" t="s">
        <v>135</v>
      </c>
      <c r="Q33" s="88">
        <f>SUM(IF('TRATAMIENTO DE RIESGO'!H33="Preventivo",15,IF('TRATAMIENTO DE RIESGO'!H33="Detectivo",10,0)),IF('TRATAMIENTO DE RIESGO'!J33="Asignado",15,0),IF('TRATAMIENTO DE RIESGO'!K33="Adecuada",15,0),IF('TRATAMIENTO DE RIESGO'!L33="Completa",10,IF('TRATAMIENTO DE RIESGO'!L33="Incompleta",5,0)),IF('TRATAMIENTO DE RIESGO'!M33="SI",15,0),IF('TRATAMIENTO DE RIESGO'!N33="Se investigan y se resuelven oportunamente",15,0),IF('TRATAMIENTO DE RIESGO'!O33="Adecuada",15,0))</f>
        <v>100</v>
      </c>
      <c r="R33" s="87" t="str">
        <f t="shared" si="0"/>
        <v>Fuerte</v>
      </c>
      <c r="S33" s="87" t="s">
        <v>1637</v>
      </c>
      <c r="T33" s="87" t="str">
        <f t="shared" si="1"/>
        <v>Fuerte</v>
      </c>
      <c r="U33" s="89" t="str">
        <f t="shared" si="2"/>
        <v>NO</v>
      </c>
      <c r="V33" s="159" t="s">
        <v>135</v>
      </c>
      <c r="W33" s="75"/>
      <c r="X33" s="75"/>
      <c r="Y33" s="75"/>
      <c r="Z33" s="75"/>
      <c r="AA33" s="75"/>
      <c r="AB33" s="75"/>
      <c r="AC33" s="75"/>
      <c r="AD33" s="75"/>
      <c r="AE33" s="75"/>
      <c r="AF33" s="75"/>
      <c r="AG33" s="75"/>
    </row>
    <row r="34" spans="1:33" ht="105.75" customHeight="1" x14ac:dyDescent="0.25">
      <c r="A34" s="160">
        <v>19</v>
      </c>
      <c r="B34" s="87" t="s">
        <v>1668</v>
      </c>
      <c r="C34" s="129">
        <v>2</v>
      </c>
      <c r="D34" s="91" t="s">
        <v>1628</v>
      </c>
      <c r="E34" s="140" t="s">
        <v>1671</v>
      </c>
      <c r="F34" s="141" t="str">
        <f>'RIESGO INHERENTE'!H23</f>
        <v>Pérdida o detrimento de información
Demoras en los servicios prestados y ejecución de los procesos</v>
      </c>
      <c r="G34" s="203" t="s">
        <v>1672</v>
      </c>
      <c r="H34" s="123" t="s">
        <v>1630</v>
      </c>
      <c r="I34" s="123" t="s">
        <v>1631</v>
      </c>
      <c r="J34" s="91" t="s">
        <v>1632</v>
      </c>
      <c r="K34" s="91" t="s">
        <v>1633</v>
      </c>
      <c r="L34" s="91" t="s">
        <v>1634</v>
      </c>
      <c r="M34" s="91" t="s">
        <v>1635</v>
      </c>
      <c r="N34" s="91" t="s">
        <v>1636</v>
      </c>
      <c r="O34" s="91" t="s">
        <v>1633</v>
      </c>
      <c r="P34" s="133" t="s">
        <v>135</v>
      </c>
      <c r="Q34" s="88">
        <f>SUM(IF('TRATAMIENTO DE RIESGO'!H34="Preventivo",15,IF('TRATAMIENTO DE RIESGO'!H34="Detectivo",10,0)),IF('TRATAMIENTO DE RIESGO'!J34="Asignado",15,0),IF('TRATAMIENTO DE RIESGO'!K34="Adecuada",15,0),IF('TRATAMIENTO DE RIESGO'!L34="Completa",10,IF('TRATAMIENTO DE RIESGO'!L34="Incompleta",5,0)),IF('TRATAMIENTO DE RIESGO'!M34="SI",15,0),IF('TRATAMIENTO DE RIESGO'!N34="Se investigan y se resuelven oportunamente",15,0),IF('TRATAMIENTO DE RIESGO'!O34="Adecuada",15,0))</f>
        <v>100</v>
      </c>
      <c r="R34" s="87" t="str">
        <f t="shared" si="0"/>
        <v>Fuerte</v>
      </c>
      <c r="S34" s="87" t="s">
        <v>1637</v>
      </c>
      <c r="T34" s="87" t="str">
        <f t="shared" si="1"/>
        <v>Fuerte</v>
      </c>
      <c r="U34" s="89" t="str">
        <f t="shared" si="2"/>
        <v>NO</v>
      </c>
      <c r="V34" s="159" t="s">
        <v>135</v>
      </c>
      <c r="W34" s="75"/>
      <c r="X34" s="75"/>
      <c r="Y34" s="75"/>
      <c r="Z34" s="75"/>
      <c r="AA34" s="75"/>
      <c r="AB34" s="75"/>
      <c r="AC34" s="75"/>
      <c r="AD34" s="75"/>
      <c r="AE34" s="75"/>
      <c r="AF34" s="75"/>
      <c r="AG34" s="75"/>
    </row>
    <row r="35" spans="1:33" ht="95.25" customHeight="1" x14ac:dyDescent="0.25">
      <c r="A35" s="160">
        <v>20</v>
      </c>
      <c r="B35" s="87" t="s">
        <v>1668</v>
      </c>
      <c r="C35" s="129">
        <v>1</v>
      </c>
      <c r="D35" s="91" t="s">
        <v>1628</v>
      </c>
      <c r="E35" s="140" t="str">
        <f>'RIESGO INHERENTE'!G24</f>
        <v>Acceso y uso inadecuado de la información</v>
      </c>
      <c r="F35" s="141" t="str">
        <f>'RIESGO INHERENTE'!H24</f>
        <v>Pérdida o detrimento de información
Perdida de confianza del ciudadano
Demandas, litigios, derechos de petición o tutelas</v>
      </c>
      <c r="G35" s="203" t="s">
        <v>1673</v>
      </c>
      <c r="H35" s="123" t="s">
        <v>1630</v>
      </c>
      <c r="I35" s="123" t="s">
        <v>1631</v>
      </c>
      <c r="J35" s="91" t="s">
        <v>1632</v>
      </c>
      <c r="K35" s="91" t="s">
        <v>1633</v>
      </c>
      <c r="L35" s="91" t="s">
        <v>1634</v>
      </c>
      <c r="M35" s="91" t="s">
        <v>1635</v>
      </c>
      <c r="N35" s="91" t="s">
        <v>1636</v>
      </c>
      <c r="O35" s="91" t="s">
        <v>1633</v>
      </c>
      <c r="P35" s="133" t="s">
        <v>135</v>
      </c>
      <c r="Q35" s="88">
        <f>SUM(IF('TRATAMIENTO DE RIESGO'!H35="Preventivo",15,IF('TRATAMIENTO DE RIESGO'!H35="Detectivo",10,0)),IF('TRATAMIENTO DE RIESGO'!J35="Asignado",15,0),IF('TRATAMIENTO DE RIESGO'!K35="Adecuada",15,0),IF('TRATAMIENTO DE RIESGO'!L35="Completa",10,IF('TRATAMIENTO DE RIESGO'!L35="Incompleta",5,0)),IF('TRATAMIENTO DE RIESGO'!M35="SI",15,0),IF('TRATAMIENTO DE RIESGO'!N35="Se investigan y se resuelven oportunamente",15,0),IF('TRATAMIENTO DE RIESGO'!O35="Adecuada",15,0))</f>
        <v>100</v>
      </c>
      <c r="R35" s="87" t="str">
        <f t="shared" si="0"/>
        <v>Fuerte</v>
      </c>
      <c r="S35" s="87" t="s">
        <v>1637</v>
      </c>
      <c r="T35" s="87" t="str">
        <f t="shared" si="1"/>
        <v>Fuerte</v>
      </c>
      <c r="U35" s="89" t="str">
        <f t="shared" si="2"/>
        <v>NO</v>
      </c>
      <c r="V35" s="159" t="s">
        <v>135</v>
      </c>
      <c r="W35" s="75"/>
      <c r="X35" s="75"/>
      <c r="Y35" s="75"/>
      <c r="Z35" s="75"/>
      <c r="AA35" s="75"/>
      <c r="AB35" s="75"/>
      <c r="AC35" s="75"/>
      <c r="AD35" s="75"/>
      <c r="AE35" s="75"/>
      <c r="AF35" s="75"/>
      <c r="AG35" s="75"/>
    </row>
    <row r="36" spans="1:33" ht="103.5" customHeight="1" x14ac:dyDescent="0.25">
      <c r="A36" s="160">
        <v>21</v>
      </c>
      <c r="B36" s="87" t="s">
        <v>1668</v>
      </c>
      <c r="C36" s="129">
        <v>1</v>
      </c>
      <c r="D36" s="91" t="s">
        <v>1628</v>
      </c>
      <c r="E36" s="140" t="str">
        <f>'RIESGO INHERENTE'!G25</f>
        <v>Acceso y uso inadecuado de la información</v>
      </c>
      <c r="F36" s="141" t="str">
        <f>'RIESGO INHERENTE'!H25</f>
        <v>Pérdida o detrimento de información
Perdida de confianza del ciudadano
Demandas, litigios, derechos de petición o tutelas</v>
      </c>
      <c r="G36" s="204" t="s">
        <v>1674</v>
      </c>
      <c r="H36" s="123" t="s">
        <v>1630</v>
      </c>
      <c r="I36" s="123" t="s">
        <v>1631</v>
      </c>
      <c r="J36" s="91" t="s">
        <v>1632</v>
      </c>
      <c r="K36" s="91" t="s">
        <v>1633</v>
      </c>
      <c r="L36" s="91" t="s">
        <v>1634</v>
      </c>
      <c r="M36" s="91" t="s">
        <v>1635</v>
      </c>
      <c r="N36" s="91" t="s">
        <v>1636</v>
      </c>
      <c r="O36" s="91" t="s">
        <v>1633</v>
      </c>
      <c r="P36" s="133" t="s">
        <v>135</v>
      </c>
      <c r="Q36" s="88">
        <f>SUM(IF('TRATAMIENTO DE RIESGO'!H36="Preventivo",15,IF('TRATAMIENTO DE RIESGO'!H36="Detectivo",10,0)),IF('TRATAMIENTO DE RIESGO'!J36="Asignado",15,0),IF('TRATAMIENTO DE RIESGO'!K36="Adecuada",15,0),IF('TRATAMIENTO DE RIESGO'!L36="Completa",10,IF('TRATAMIENTO DE RIESGO'!L36="Incompleta",5,0)),IF('TRATAMIENTO DE RIESGO'!M36="SI",15,0),IF('TRATAMIENTO DE RIESGO'!N36="Se investigan y se resuelven oportunamente",15,0),IF('TRATAMIENTO DE RIESGO'!O36="Adecuada",15,0))</f>
        <v>100</v>
      </c>
      <c r="R36" s="87" t="str">
        <f t="shared" si="0"/>
        <v>Fuerte</v>
      </c>
      <c r="S36" s="87" t="s">
        <v>1637</v>
      </c>
      <c r="T36" s="87" t="str">
        <f t="shared" si="1"/>
        <v>Fuerte</v>
      </c>
      <c r="U36" s="89" t="str">
        <f t="shared" si="2"/>
        <v>NO</v>
      </c>
      <c r="V36" s="159" t="s">
        <v>135</v>
      </c>
      <c r="W36" s="75"/>
      <c r="X36" s="75"/>
      <c r="Y36" s="75"/>
      <c r="Z36" s="75"/>
      <c r="AA36" s="75"/>
      <c r="AB36" s="75"/>
      <c r="AC36" s="75"/>
      <c r="AD36" s="75"/>
      <c r="AE36" s="75"/>
      <c r="AF36" s="75"/>
      <c r="AG36" s="75"/>
    </row>
    <row r="37" spans="1:33" ht="93" customHeight="1" x14ac:dyDescent="0.25">
      <c r="A37" s="160">
        <v>22</v>
      </c>
      <c r="B37" s="87" t="s">
        <v>1668</v>
      </c>
      <c r="C37" s="129">
        <v>1</v>
      </c>
      <c r="D37" s="91" t="s">
        <v>1628</v>
      </c>
      <c r="E37" s="140" t="str">
        <f>'RIESGO INHERENTE'!G26</f>
        <v>Registro de información no verificada</v>
      </c>
      <c r="F37" s="141" t="str">
        <f>'RIESGO INHERENTE'!H26</f>
        <v>Pérdida o detrimento de información
Perdida de confianza del ciudadano
Demandas, litigios, derechos de petición o tutelas</v>
      </c>
      <c r="G37" s="205" t="s">
        <v>1675</v>
      </c>
      <c r="H37" s="123" t="s">
        <v>1630</v>
      </c>
      <c r="I37" s="123" t="s">
        <v>1631</v>
      </c>
      <c r="J37" s="91" t="s">
        <v>1632</v>
      </c>
      <c r="K37" s="91" t="s">
        <v>1633</v>
      </c>
      <c r="L37" s="91" t="s">
        <v>1634</v>
      </c>
      <c r="M37" s="91" t="s">
        <v>1635</v>
      </c>
      <c r="N37" s="91" t="s">
        <v>1636</v>
      </c>
      <c r="O37" s="91" t="s">
        <v>1633</v>
      </c>
      <c r="P37" s="133" t="s">
        <v>135</v>
      </c>
      <c r="Q37" s="88">
        <f>SUM(IF('TRATAMIENTO DE RIESGO'!H37="Preventivo",15,IF('TRATAMIENTO DE RIESGO'!H37="Detectivo",10,0)),IF('TRATAMIENTO DE RIESGO'!J37="Asignado",15,0),IF('TRATAMIENTO DE RIESGO'!K37="Adecuada",15,0),IF('TRATAMIENTO DE RIESGO'!L37="Completa",10,IF('TRATAMIENTO DE RIESGO'!L37="Incompleta",5,0)),IF('TRATAMIENTO DE RIESGO'!M37="SI",15,0),IF('TRATAMIENTO DE RIESGO'!N37="Se investigan y se resuelven oportunamente",15,0),IF('TRATAMIENTO DE RIESGO'!O37="Adecuada",15,0))</f>
        <v>100</v>
      </c>
      <c r="R37" s="87" t="str">
        <f t="shared" si="0"/>
        <v>Fuerte</v>
      </c>
      <c r="S37" s="87" t="s">
        <v>1637</v>
      </c>
      <c r="T37" s="87" t="str">
        <f t="shared" si="1"/>
        <v>Fuerte</v>
      </c>
      <c r="U37" s="89" t="str">
        <f t="shared" si="2"/>
        <v>NO</v>
      </c>
      <c r="V37" s="159" t="s">
        <v>135</v>
      </c>
      <c r="W37" s="75"/>
      <c r="X37" s="75"/>
      <c r="Y37" s="75"/>
      <c r="Z37" s="75"/>
      <c r="AA37" s="75"/>
      <c r="AB37" s="75"/>
      <c r="AC37" s="75"/>
      <c r="AD37" s="75"/>
      <c r="AE37" s="75"/>
      <c r="AF37" s="75"/>
      <c r="AG37" s="75"/>
    </row>
    <row r="38" spans="1:33" ht="157.5" customHeight="1" x14ac:dyDescent="0.25">
      <c r="A38" s="160">
        <v>23</v>
      </c>
      <c r="B38" s="87" t="s">
        <v>1668</v>
      </c>
      <c r="C38" s="129">
        <v>1</v>
      </c>
      <c r="D38" s="91" t="s">
        <v>1628</v>
      </c>
      <c r="E38" s="140" t="str">
        <f>'RIESGO INHERENTE'!G27</f>
        <v>Dificultad para la verificación de los datos registrados</v>
      </c>
      <c r="F38" s="141" t="str">
        <f>'RIESGO INHERENTE'!H27</f>
        <v>Pérdida o detrimento de información
Perdida de confianza del ciudadano
Demandas, litigios, derechos de petición o tutelas</v>
      </c>
      <c r="G38" s="205" t="s">
        <v>2065</v>
      </c>
      <c r="H38" s="123" t="s">
        <v>1630</v>
      </c>
      <c r="I38" s="123" t="s">
        <v>1631</v>
      </c>
      <c r="J38" s="91" t="s">
        <v>1632</v>
      </c>
      <c r="K38" s="91" t="s">
        <v>1633</v>
      </c>
      <c r="L38" s="91" t="s">
        <v>1634</v>
      </c>
      <c r="M38" s="91" t="s">
        <v>1635</v>
      </c>
      <c r="N38" s="91" t="s">
        <v>1636</v>
      </c>
      <c r="O38" s="91" t="s">
        <v>1633</v>
      </c>
      <c r="P38" s="133" t="s">
        <v>135</v>
      </c>
      <c r="Q38" s="88">
        <f>SUM(IF('TRATAMIENTO DE RIESGO'!H38="Preventivo",15,IF('TRATAMIENTO DE RIESGO'!H38="Detectivo",10,0)),IF('TRATAMIENTO DE RIESGO'!J38="Asignado",15,0),IF('TRATAMIENTO DE RIESGO'!K38="Adecuada",15,0),IF('TRATAMIENTO DE RIESGO'!L38="Completa",10,IF('TRATAMIENTO DE RIESGO'!L38="Incompleta",5,0)),IF('TRATAMIENTO DE RIESGO'!M38="SI",15,0),IF('TRATAMIENTO DE RIESGO'!N38="Se investigan y se resuelven oportunamente",15,0),IF('TRATAMIENTO DE RIESGO'!O38="Adecuada",15,0))</f>
        <v>100</v>
      </c>
      <c r="R38" s="87" t="str">
        <f t="shared" si="0"/>
        <v>Fuerte</v>
      </c>
      <c r="S38" s="87" t="s">
        <v>1637</v>
      </c>
      <c r="T38" s="87" t="str">
        <f t="shared" si="1"/>
        <v>Fuerte</v>
      </c>
      <c r="U38" s="89" t="str">
        <f t="shared" si="2"/>
        <v>NO</v>
      </c>
      <c r="V38" s="159" t="s">
        <v>135</v>
      </c>
      <c r="W38" s="75"/>
      <c r="X38" s="75"/>
      <c r="Y38" s="75"/>
      <c r="Z38" s="75"/>
      <c r="AA38" s="75"/>
      <c r="AB38" s="75"/>
      <c r="AC38" s="75"/>
      <c r="AD38" s="75"/>
      <c r="AE38" s="75"/>
      <c r="AF38" s="75"/>
      <c r="AG38" s="75"/>
    </row>
    <row r="39" spans="1:33" ht="91.5" customHeight="1" x14ac:dyDescent="0.25">
      <c r="A39" s="160">
        <v>24</v>
      </c>
      <c r="B39" s="87" t="s">
        <v>1575</v>
      </c>
      <c r="C39" s="129">
        <v>1</v>
      </c>
      <c r="D39" s="91" t="s">
        <v>1628</v>
      </c>
      <c r="E39" s="140" t="s">
        <v>1676</v>
      </c>
      <c r="F39" s="141" t="str">
        <f>'RIESGO INHERENTE'!H28</f>
        <v>Pérdida o detrimento de información
perdida de la integridad e integralidad de la información</v>
      </c>
      <c r="G39" s="126" t="s">
        <v>1677</v>
      </c>
      <c r="H39" s="123" t="s">
        <v>1630</v>
      </c>
      <c r="I39" s="123" t="s">
        <v>1631</v>
      </c>
      <c r="J39" s="91" t="s">
        <v>1632</v>
      </c>
      <c r="K39" s="91" t="s">
        <v>1633</v>
      </c>
      <c r="L39" s="91" t="s">
        <v>1634</v>
      </c>
      <c r="M39" s="91" t="s">
        <v>1635</v>
      </c>
      <c r="N39" s="91" t="s">
        <v>1636</v>
      </c>
      <c r="O39" s="91" t="s">
        <v>1633</v>
      </c>
      <c r="P39" s="133" t="s">
        <v>135</v>
      </c>
      <c r="Q39" s="88">
        <f>SUM(IF('TRATAMIENTO DE RIESGO'!H39="Preventivo",15,IF('TRATAMIENTO DE RIESGO'!H39="Detectivo",10,0)),IF('TRATAMIENTO DE RIESGO'!J39="Asignado",15,0),IF('TRATAMIENTO DE RIESGO'!K39="Adecuada",15,0),IF('TRATAMIENTO DE RIESGO'!L39="Completa",10,IF('TRATAMIENTO DE RIESGO'!L39="Incompleta",5,0)),IF('TRATAMIENTO DE RIESGO'!M39="SI",15,0),IF('TRATAMIENTO DE RIESGO'!N39="Se investigan y se resuelven oportunamente",15,0),IF('TRATAMIENTO DE RIESGO'!O39="Adecuada",15,0))</f>
        <v>100</v>
      </c>
      <c r="R39" s="87" t="str">
        <f t="shared" si="0"/>
        <v>Fuerte</v>
      </c>
      <c r="S39" s="87" t="s">
        <v>1637</v>
      </c>
      <c r="T39" s="87" t="str">
        <f t="shared" si="1"/>
        <v>Fuerte</v>
      </c>
      <c r="U39" s="89" t="str">
        <f t="shared" si="2"/>
        <v>NO</v>
      </c>
      <c r="V39" s="159" t="s">
        <v>135</v>
      </c>
      <c r="W39" s="75"/>
      <c r="X39" s="75"/>
      <c r="Y39" s="75"/>
      <c r="Z39" s="75"/>
      <c r="AA39" s="75"/>
      <c r="AB39" s="75"/>
      <c r="AC39" s="75"/>
      <c r="AD39" s="75"/>
      <c r="AE39" s="75"/>
      <c r="AF39" s="75"/>
      <c r="AG39" s="75"/>
    </row>
    <row r="40" spans="1:33" ht="102" customHeight="1" x14ac:dyDescent="0.25">
      <c r="A40" s="160">
        <v>24</v>
      </c>
      <c r="B40" s="87" t="s">
        <v>1575</v>
      </c>
      <c r="C40" s="129">
        <v>2</v>
      </c>
      <c r="D40" s="91" t="s">
        <v>1628</v>
      </c>
      <c r="E40" s="140" t="s">
        <v>1678</v>
      </c>
      <c r="F40" s="141" t="str">
        <f>'RIESGO INHERENTE'!H28</f>
        <v>Pérdida o detrimento de información
perdida de la integridad e integralidad de la información</v>
      </c>
      <c r="G40" s="126" t="s">
        <v>1679</v>
      </c>
      <c r="H40" s="123" t="s">
        <v>1630</v>
      </c>
      <c r="I40" s="123" t="s">
        <v>1631</v>
      </c>
      <c r="J40" s="91" t="s">
        <v>1632</v>
      </c>
      <c r="K40" s="91" t="s">
        <v>1633</v>
      </c>
      <c r="L40" s="91" t="s">
        <v>1634</v>
      </c>
      <c r="M40" s="91" t="s">
        <v>1635</v>
      </c>
      <c r="N40" s="91" t="s">
        <v>1636</v>
      </c>
      <c r="O40" s="91" t="s">
        <v>1633</v>
      </c>
      <c r="P40" s="133" t="s">
        <v>135</v>
      </c>
      <c r="Q40" s="88">
        <f>SUM(IF('TRATAMIENTO DE RIESGO'!H40="Preventivo",15,IF('TRATAMIENTO DE RIESGO'!H40="Detectivo",10,0)),IF('TRATAMIENTO DE RIESGO'!J40="Asignado",15,0),IF('TRATAMIENTO DE RIESGO'!K40="Adecuada",15,0),IF('TRATAMIENTO DE RIESGO'!L40="Completa",10,IF('TRATAMIENTO DE RIESGO'!L40="Incompleta",5,0)),IF('TRATAMIENTO DE RIESGO'!M40="SI",15,0),IF('TRATAMIENTO DE RIESGO'!N40="Se investigan y se resuelven oportunamente",15,0),IF('TRATAMIENTO DE RIESGO'!O40="Adecuada",15,0))</f>
        <v>100</v>
      </c>
      <c r="R40" s="87" t="str">
        <f t="shared" si="0"/>
        <v>Fuerte</v>
      </c>
      <c r="S40" s="87" t="s">
        <v>1637</v>
      </c>
      <c r="T40" s="87" t="str">
        <f t="shared" si="1"/>
        <v>Fuerte</v>
      </c>
      <c r="U40" s="89" t="str">
        <f t="shared" si="2"/>
        <v>NO</v>
      </c>
      <c r="V40" s="159" t="s">
        <v>135</v>
      </c>
      <c r="W40" s="75"/>
      <c r="X40" s="75"/>
      <c r="Y40" s="75"/>
      <c r="Z40" s="75"/>
      <c r="AA40" s="75"/>
      <c r="AB40" s="75"/>
      <c r="AC40" s="75"/>
      <c r="AD40" s="75"/>
      <c r="AE40" s="75"/>
      <c r="AF40" s="75"/>
      <c r="AG40" s="75"/>
    </row>
    <row r="41" spans="1:33" ht="108" customHeight="1" x14ac:dyDescent="0.25">
      <c r="A41" s="160">
        <v>25</v>
      </c>
      <c r="B41" s="206" t="s">
        <v>1575</v>
      </c>
      <c r="C41" s="207">
        <v>1</v>
      </c>
      <c r="D41" s="198" t="s">
        <v>1628</v>
      </c>
      <c r="E41" s="140" t="s">
        <v>1680</v>
      </c>
      <c r="F41" s="141" t="str">
        <f>'RIESGO INHERENTE'!H29</f>
        <v>Pérdida o detrimento de información
Interrupción de los sistemas / procesos
Demoras en los servicios prestados y ejecución de los procesos</v>
      </c>
      <c r="G41" s="126" t="s">
        <v>1681</v>
      </c>
      <c r="H41" s="123" t="s">
        <v>1630</v>
      </c>
      <c r="I41" s="199" t="s">
        <v>1631</v>
      </c>
      <c r="J41" s="91" t="s">
        <v>1632</v>
      </c>
      <c r="K41" s="91" t="s">
        <v>1633</v>
      </c>
      <c r="L41" s="91" t="s">
        <v>1634</v>
      </c>
      <c r="M41" s="91" t="s">
        <v>1635</v>
      </c>
      <c r="N41" s="91" t="s">
        <v>1636</v>
      </c>
      <c r="O41" s="91" t="s">
        <v>1633</v>
      </c>
      <c r="P41" s="133" t="s">
        <v>135</v>
      </c>
      <c r="Q41" s="208">
        <f>SUM(IF('TRATAMIENTO DE RIESGO'!H41="Preventivo",15,IF('TRATAMIENTO DE RIESGO'!H41="Detectivo",10,0)),IF('TRATAMIENTO DE RIESGO'!J41="Asignado",15,0),IF('TRATAMIENTO DE RIESGO'!K41="Adecuada",15,0),IF('TRATAMIENTO DE RIESGO'!L41="Completa",10,IF('TRATAMIENTO DE RIESGO'!L41="Incompleta",5,0)),IF('TRATAMIENTO DE RIESGO'!M41="SI",15,0),IF('TRATAMIENTO DE RIESGO'!N41="Se investigan y se resuelven oportunamente",15,0),IF('TRATAMIENTO DE RIESGO'!O41="Adecuada",15,0))</f>
        <v>100</v>
      </c>
      <c r="R41" s="206" t="str">
        <f t="shared" si="0"/>
        <v>Fuerte</v>
      </c>
      <c r="S41" s="206" t="s">
        <v>1637</v>
      </c>
      <c r="T41" s="206" t="str">
        <f t="shared" si="1"/>
        <v>Fuerte</v>
      </c>
      <c r="U41" s="209" t="str">
        <f t="shared" si="2"/>
        <v>NO</v>
      </c>
      <c r="V41" s="200" t="s">
        <v>135</v>
      </c>
      <c r="W41" s="75"/>
      <c r="X41" s="75"/>
      <c r="Y41" s="75"/>
      <c r="Z41" s="75"/>
      <c r="AA41" s="75"/>
      <c r="AB41" s="75"/>
      <c r="AC41" s="75"/>
      <c r="AD41" s="75"/>
      <c r="AE41" s="75"/>
      <c r="AF41" s="75"/>
      <c r="AG41" s="75"/>
    </row>
    <row r="42" spans="1:33" ht="85.5" customHeight="1" x14ac:dyDescent="0.25">
      <c r="A42" s="160">
        <v>25</v>
      </c>
      <c r="B42" s="87" t="s">
        <v>1575</v>
      </c>
      <c r="C42" s="90">
        <v>2</v>
      </c>
      <c r="D42" s="91" t="s">
        <v>1628</v>
      </c>
      <c r="E42" s="140" t="s">
        <v>1682</v>
      </c>
      <c r="F42" s="140" t="str">
        <f>'RIESGO INHERENTE'!H29</f>
        <v>Pérdida o detrimento de información
Interrupción de los sistemas / procesos
Demoras en los servicios prestados y ejecución de los procesos</v>
      </c>
      <c r="G42" s="126" t="s">
        <v>1683</v>
      </c>
      <c r="H42" s="123" t="s">
        <v>1630</v>
      </c>
      <c r="I42" s="123" t="s">
        <v>1642</v>
      </c>
      <c r="J42" s="91" t="s">
        <v>1632</v>
      </c>
      <c r="K42" s="91" t="s">
        <v>1633</v>
      </c>
      <c r="L42" s="91" t="s">
        <v>1634</v>
      </c>
      <c r="M42" s="91" t="s">
        <v>1635</v>
      </c>
      <c r="N42" s="91" t="s">
        <v>1636</v>
      </c>
      <c r="O42" s="91" t="s">
        <v>1633</v>
      </c>
      <c r="P42" s="133" t="s">
        <v>135</v>
      </c>
      <c r="Q42" s="87">
        <f>SUM(IF('TRATAMIENTO DE RIESGO'!H42="Preventivo",15,IF('TRATAMIENTO DE RIESGO'!H42="Detectivo",10,0)),IF('TRATAMIENTO DE RIESGO'!J42="Asignado",15,0),IF('TRATAMIENTO DE RIESGO'!K42="Adecuada",15,0),IF('TRATAMIENTO DE RIESGO'!L42="Completa",10,IF('TRATAMIENTO DE RIESGO'!L42="Incompleta",5,0)),IF('TRATAMIENTO DE RIESGO'!M42="SI",15,0),IF('TRATAMIENTO DE RIESGO'!N42="Se investigan y se resuelven oportunamente",15,0),IF('TRATAMIENTO DE RIESGO'!O42="Adecuada",15,0))</f>
        <v>100</v>
      </c>
      <c r="R42" s="87" t="str">
        <f t="shared" si="0"/>
        <v>Fuerte</v>
      </c>
      <c r="S42" s="87" t="s">
        <v>1637</v>
      </c>
      <c r="T42" s="87" t="str">
        <f t="shared" si="1"/>
        <v>Fuerte</v>
      </c>
      <c r="U42" s="87" t="str">
        <f t="shared" si="2"/>
        <v>NO</v>
      </c>
      <c r="V42" s="87" t="s">
        <v>135</v>
      </c>
      <c r="W42" s="75"/>
      <c r="X42" s="75"/>
      <c r="Y42" s="75"/>
      <c r="Z42" s="75"/>
      <c r="AA42" s="75"/>
      <c r="AB42" s="75"/>
      <c r="AC42" s="75"/>
      <c r="AD42" s="75"/>
      <c r="AE42" s="75"/>
      <c r="AF42" s="75"/>
      <c r="AG42" s="75"/>
    </row>
    <row r="43" spans="1:33" ht="121.5" customHeight="1" x14ac:dyDescent="0.25">
      <c r="A43" s="160">
        <v>26</v>
      </c>
      <c r="B43" s="87" t="s">
        <v>1582</v>
      </c>
      <c r="C43" s="90">
        <v>1</v>
      </c>
      <c r="D43" s="91" t="s">
        <v>1628</v>
      </c>
      <c r="E43" s="140" t="s">
        <v>1684</v>
      </c>
      <c r="F43" s="140" t="str">
        <f>'RIESGO INHERENTE'!H30</f>
        <v>Daño en los activos</v>
      </c>
      <c r="G43" s="126" t="s">
        <v>1685</v>
      </c>
      <c r="H43" s="123" t="s">
        <v>1630</v>
      </c>
      <c r="I43" s="123" t="s">
        <v>1631</v>
      </c>
      <c r="J43" s="91" t="s">
        <v>1632</v>
      </c>
      <c r="K43" s="91" t="s">
        <v>1633</v>
      </c>
      <c r="L43" s="91" t="s">
        <v>1634</v>
      </c>
      <c r="M43" s="91" t="s">
        <v>1635</v>
      </c>
      <c r="N43" s="91" t="s">
        <v>1636</v>
      </c>
      <c r="O43" s="91" t="s">
        <v>1633</v>
      </c>
      <c r="P43" s="133" t="s">
        <v>135</v>
      </c>
      <c r="Q43" s="87">
        <f>SUM(IF('TRATAMIENTO DE RIESGO'!H43="Preventivo",15,IF('TRATAMIENTO DE RIESGO'!H43="Detectivo",10,0)),IF('TRATAMIENTO DE RIESGO'!J43="Asignado",15,0),IF('TRATAMIENTO DE RIESGO'!K43="Adecuada",15,0),IF('TRATAMIENTO DE RIESGO'!L43="Completa",10,IF('TRATAMIENTO DE RIESGO'!L43="Incompleta",5,0)),IF('TRATAMIENTO DE RIESGO'!M43="SI",15,0),IF('TRATAMIENTO DE RIESGO'!N43="Se investigan y se resuelven oportunamente",15,0),IF('TRATAMIENTO DE RIESGO'!O43="Adecuada",15,0))</f>
        <v>100</v>
      </c>
      <c r="R43" s="87" t="str">
        <f t="shared" ref="R43:R51" si="7">IF(Q43&gt;=96,"Fuerte",IF(AND(Q43&gt;=86,Q43&lt;=95),"Moderado",IF(AND(Q43&lt;=85,Q43&gt;=1),"Debil","")))</f>
        <v>Fuerte</v>
      </c>
      <c r="S43" s="87" t="s">
        <v>1637</v>
      </c>
      <c r="T43" s="87" t="str">
        <f t="shared" ref="T43:T51" si="8">IF(AND(R43="Fuerte",S43="Fuerte"),"Fuerte",IF(AND(R43="Fuerte",S43="Moderado"),"Moderado",IF(AND(R43="Fuerte",S43="Debil"),"Debil",IF(AND(R43="Moderado",S43="Fuerte"),"Moderado",IF(AND(R43="Moderado",S43="Moderado"),"Moderado",IF(AND(R43="Moderado",S43="Debil"),"Debil",IF(AND(R43="Debil",S43="Fuerte"),"Debil",IF(AND(R43="Debil",S43="Moderado"),"Debil",IF(AND(R43="Debil",S43="Debil"),"Debil","")))))))))</f>
        <v>Fuerte</v>
      </c>
      <c r="U43" s="87" t="str">
        <f t="shared" ref="U43:U51" si="9">IF(T43="","",IF(T43="Fuerte","NO","SI"))</f>
        <v>NO</v>
      </c>
      <c r="V43" s="87" t="s">
        <v>135</v>
      </c>
    </row>
    <row r="44" spans="1:33" ht="107.25" customHeight="1" x14ac:dyDescent="0.25">
      <c r="A44" s="160">
        <v>26</v>
      </c>
      <c r="B44" s="87" t="s">
        <v>1582</v>
      </c>
      <c r="C44" s="90">
        <v>2</v>
      </c>
      <c r="D44" s="91" t="s">
        <v>1628</v>
      </c>
      <c r="E44" s="140" t="s">
        <v>1686</v>
      </c>
      <c r="F44" s="140" t="str">
        <f>'RIESGO INHERENTE'!H30</f>
        <v>Daño en los activos</v>
      </c>
      <c r="G44" s="126" t="s">
        <v>1687</v>
      </c>
      <c r="H44" s="123" t="s">
        <v>1630</v>
      </c>
      <c r="I44" s="123" t="s">
        <v>1631</v>
      </c>
      <c r="J44" s="91" t="s">
        <v>1632</v>
      </c>
      <c r="K44" s="91" t="s">
        <v>1633</v>
      </c>
      <c r="L44" s="91" t="s">
        <v>1634</v>
      </c>
      <c r="M44" s="91" t="s">
        <v>1635</v>
      </c>
      <c r="N44" s="91" t="s">
        <v>1636</v>
      </c>
      <c r="O44" s="91" t="s">
        <v>1633</v>
      </c>
      <c r="P44" s="133" t="s">
        <v>135</v>
      </c>
      <c r="Q44" s="87">
        <f>SUM(IF('TRATAMIENTO DE RIESGO'!H44="Preventivo",15,IF('TRATAMIENTO DE RIESGO'!H44="Detectivo",10,0)),IF('TRATAMIENTO DE RIESGO'!J44="Asignado",15,0),IF('TRATAMIENTO DE RIESGO'!K44="Adecuada",15,0),IF('TRATAMIENTO DE RIESGO'!L44="Completa",10,IF('TRATAMIENTO DE RIESGO'!L44="Incompleta",5,0)),IF('TRATAMIENTO DE RIESGO'!M44="SI",15,0),IF('TRATAMIENTO DE RIESGO'!N44="Se investigan y se resuelven oportunamente",15,0),IF('TRATAMIENTO DE RIESGO'!O44="Adecuada",15,0))</f>
        <v>100</v>
      </c>
      <c r="R44" s="87" t="str">
        <f t="shared" si="7"/>
        <v>Fuerte</v>
      </c>
      <c r="S44" s="87" t="s">
        <v>1637</v>
      </c>
      <c r="T44" s="87" t="str">
        <f t="shared" si="8"/>
        <v>Fuerte</v>
      </c>
      <c r="U44" s="87" t="str">
        <f t="shared" si="9"/>
        <v>NO</v>
      </c>
      <c r="V44" s="87" t="s">
        <v>135</v>
      </c>
    </row>
    <row r="45" spans="1:33" ht="149.25" customHeight="1" x14ac:dyDescent="0.25">
      <c r="A45" s="160">
        <v>26</v>
      </c>
      <c r="B45" s="87" t="s">
        <v>1582</v>
      </c>
      <c r="C45" s="90">
        <v>3</v>
      </c>
      <c r="D45" s="91" t="s">
        <v>1628</v>
      </c>
      <c r="E45" s="140" t="s">
        <v>1508</v>
      </c>
      <c r="F45" s="140" t="str">
        <f>'RIESGO INHERENTE'!H30</f>
        <v>Daño en los activos</v>
      </c>
      <c r="G45" s="126" t="s">
        <v>1688</v>
      </c>
      <c r="H45" s="123" t="s">
        <v>1630</v>
      </c>
      <c r="I45" s="123" t="s">
        <v>1631</v>
      </c>
      <c r="J45" s="91" t="s">
        <v>1632</v>
      </c>
      <c r="K45" s="91" t="s">
        <v>1633</v>
      </c>
      <c r="L45" s="91" t="s">
        <v>1634</v>
      </c>
      <c r="M45" s="91" t="s">
        <v>1635</v>
      </c>
      <c r="N45" s="91" t="s">
        <v>1636</v>
      </c>
      <c r="O45" s="91" t="s">
        <v>1633</v>
      </c>
      <c r="P45" s="133" t="s">
        <v>135</v>
      </c>
      <c r="Q45" s="87">
        <f>SUM(IF('TRATAMIENTO DE RIESGO'!H45="Preventivo",15,IF('TRATAMIENTO DE RIESGO'!H45="Detectivo",10,0)),IF('TRATAMIENTO DE RIESGO'!J45="Asignado",15,0),IF('TRATAMIENTO DE RIESGO'!K45="Adecuada",15,0),IF('TRATAMIENTO DE RIESGO'!L45="Completa",10,IF('TRATAMIENTO DE RIESGO'!L45="Incompleta",5,0)),IF('TRATAMIENTO DE RIESGO'!M45="SI",15,0),IF('TRATAMIENTO DE RIESGO'!N45="Se investigan y se resuelven oportunamente",15,0),IF('TRATAMIENTO DE RIESGO'!O45="Adecuada",15,0))</f>
        <v>100</v>
      </c>
      <c r="R45" s="87" t="str">
        <f t="shared" si="7"/>
        <v>Fuerte</v>
      </c>
      <c r="S45" s="87" t="s">
        <v>1637</v>
      </c>
      <c r="T45" s="87" t="str">
        <f t="shared" si="8"/>
        <v>Fuerte</v>
      </c>
      <c r="U45" s="87" t="str">
        <f t="shared" si="9"/>
        <v>NO</v>
      </c>
      <c r="V45" s="87" t="s">
        <v>135</v>
      </c>
    </row>
    <row r="46" spans="1:33" ht="125.25" customHeight="1" x14ac:dyDescent="0.25">
      <c r="A46" s="160">
        <v>27</v>
      </c>
      <c r="B46" s="87" t="s">
        <v>1582</v>
      </c>
      <c r="C46" s="90">
        <v>1</v>
      </c>
      <c r="D46" s="91" t="s">
        <v>1628</v>
      </c>
      <c r="E46" s="140" t="str">
        <f>'RIESGO INHERENTE'!G31</f>
        <v>Ausencia de asignación adecuada de responsabilidades en la seguridad de la información.</v>
      </c>
      <c r="F46" s="140" t="str">
        <f>'RIESGO INHERENTE'!H31</f>
        <v>Pérdida o detrimento de información</v>
      </c>
      <c r="G46" s="126" t="s">
        <v>1689</v>
      </c>
      <c r="H46" s="123" t="s">
        <v>1630</v>
      </c>
      <c r="I46" s="123" t="s">
        <v>1642</v>
      </c>
      <c r="J46" s="91" t="s">
        <v>1632</v>
      </c>
      <c r="K46" s="91" t="s">
        <v>1633</v>
      </c>
      <c r="L46" s="91" t="s">
        <v>1634</v>
      </c>
      <c r="M46" s="91" t="s">
        <v>1635</v>
      </c>
      <c r="N46" s="91" t="s">
        <v>1636</v>
      </c>
      <c r="O46" s="91" t="s">
        <v>1633</v>
      </c>
      <c r="P46" s="133" t="s">
        <v>135</v>
      </c>
      <c r="Q46" s="87">
        <f>SUM(IF('TRATAMIENTO DE RIESGO'!H46="Preventivo",15,IF('TRATAMIENTO DE RIESGO'!H46="Detectivo",10,0)),IF('TRATAMIENTO DE RIESGO'!J46="Asignado",15,0),IF('TRATAMIENTO DE RIESGO'!K46="Adecuada",15,0),IF('TRATAMIENTO DE RIESGO'!L46="Completa",10,IF('TRATAMIENTO DE RIESGO'!L46="Incompleta",5,0)),IF('TRATAMIENTO DE RIESGO'!M46="SI",15,0),IF('TRATAMIENTO DE RIESGO'!N46="Se investigan y se resuelven oportunamente",15,0),IF('TRATAMIENTO DE RIESGO'!O46="Adecuada",15,0))</f>
        <v>100</v>
      </c>
      <c r="R46" s="87" t="str">
        <f t="shared" si="7"/>
        <v>Fuerte</v>
      </c>
      <c r="S46" s="87" t="s">
        <v>1637</v>
      </c>
      <c r="T46" s="87" t="str">
        <f t="shared" si="8"/>
        <v>Fuerte</v>
      </c>
      <c r="U46" s="87" t="str">
        <f t="shared" si="9"/>
        <v>NO</v>
      </c>
      <c r="V46" s="87" t="s">
        <v>135</v>
      </c>
    </row>
    <row r="47" spans="1:33" ht="116.25" customHeight="1" x14ac:dyDescent="0.25">
      <c r="A47" s="160">
        <v>28</v>
      </c>
      <c r="B47" s="87" t="s">
        <v>1589</v>
      </c>
      <c r="C47" s="90">
        <v>1</v>
      </c>
      <c r="D47" s="91" t="s">
        <v>1628</v>
      </c>
      <c r="E47" s="140" t="str">
        <f>'RIESGO INHERENTE'!G32</f>
        <v>Ausencia de mecanismos de identificación y autentificación, como la autentificación de usuario.</v>
      </c>
      <c r="F47" s="140" t="str">
        <f>'RIESGO INHERENTE'!H32</f>
        <v>Pérdida o detrimento de información</v>
      </c>
      <c r="G47" s="204" t="s">
        <v>1690</v>
      </c>
      <c r="H47" s="123" t="s">
        <v>1630</v>
      </c>
      <c r="I47" s="123" t="s">
        <v>1631</v>
      </c>
      <c r="J47" s="91" t="s">
        <v>1632</v>
      </c>
      <c r="K47" s="91" t="s">
        <v>1633</v>
      </c>
      <c r="L47" s="91" t="s">
        <v>1634</v>
      </c>
      <c r="M47" s="91" t="s">
        <v>1635</v>
      </c>
      <c r="N47" s="91" t="s">
        <v>1636</v>
      </c>
      <c r="O47" s="91" t="s">
        <v>1633</v>
      </c>
      <c r="P47" s="133" t="s">
        <v>135</v>
      </c>
      <c r="Q47" s="87">
        <f>SUM(IF('TRATAMIENTO DE RIESGO'!H47="Preventivo",15,IF('TRATAMIENTO DE RIESGO'!H47="Detectivo",10,0)),IF('TRATAMIENTO DE RIESGO'!J47="Asignado",15,0),IF('TRATAMIENTO DE RIESGO'!K47="Adecuada",15,0),IF('TRATAMIENTO DE RIESGO'!L47="Completa",10,IF('TRATAMIENTO DE RIESGO'!L47="Incompleta",5,0)),IF('TRATAMIENTO DE RIESGO'!M47="SI",15,0),IF('TRATAMIENTO DE RIESGO'!N47="Se investigan y se resuelven oportunamente",15,0),IF('TRATAMIENTO DE RIESGO'!O47="Adecuada",15,0))</f>
        <v>100</v>
      </c>
      <c r="R47" s="87" t="str">
        <f t="shared" si="7"/>
        <v>Fuerte</v>
      </c>
      <c r="S47" s="87" t="s">
        <v>1637</v>
      </c>
      <c r="T47" s="87" t="str">
        <f t="shared" si="8"/>
        <v>Fuerte</v>
      </c>
      <c r="U47" s="87" t="str">
        <f t="shared" si="9"/>
        <v>NO</v>
      </c>
      <c r="V47" s="87" t="s">
        <v>135</v>
      </c>
    </row>
    <row r="48" spans="1:33" ht="90" customHeight="1" x14ac:dyDescent="0.25">
      <c r="A48" s="160">
        <v>29</v>
      </c>
      <c r="B48" s="87" t="s">
        <v>1589</v>
      </c>
      <c r="C48" s="90">
        <v>1</v>
      </c>
      <c r="D48" s="91" t="s">
        <v>1628</v>
      </c>
      <c r="E48" s="140" t="str">
        <f>'RIESGO INHERENTE'!G33</f>
        <v>Ausencia de mecanismos de identificación y autentificación, como la autentificación de usuario.</v>
      </c>
      <c r="F48" s="140" t="str">
        <f>'RIESGO INHERENTE'!H33</f>
        <v>Pérdida o detrimento de información</v>
      </c>
      <c r="G48" s="203" t="s">
        <v>1691</v>
      </c>
      <c r="H48" s="123" t="s">
        <v>1630</v>
      </c>
      <c r="I48" s="123" t="s">
        <v>1631</v>
      </c>
      <c r="J48" s="91" t="s">
        <v>1632</v>
      </c>
      <c r="K48" s="91" t="s">
        <v>1633</v>
      </c>
      <c r="L48" s="91" t="s">
        <v>1634</v>
      </c>
      <c r="M48" s="91" t="s">
        <v>1635</v>
      </c>
      <c r="N48" s="91" t="s">
        <v>1636</v>
      </c>
      <c r="O48" s="91" t="s">
        <v>1633</v>
      </c>
      <c r="P48" s="133" t="s">
        <v>135</v>
      </c>
      <c r="Q48" s="87">
        <f>SUM(IF('TRATAMIENTO DE RIESGO'!H48="Preventivo",15,IF('TRATAMIENTO DE RIESGO'!H48="Detectivo",10,0)),IF('TRATAMIENTO DE RIESGO'!J48="Asignado",15,0),IF('TRATAMIENTO DE RIESGO'!K48="Adecuada",15,0),IF('TRATAMIENTO DE RIESGO'!L48="Completa",10,IF('TRATAMIENTO DE RIESGO'!L48="Incompleta",5,0)),IF('TRATAMIENTO DE RIESGO'!M48="SI",15,0),IF('TRATAMIENTO DE RIESGO'!N48="Se investigan y se resuelven oportunamente",15,0),IF('TRATAMIENTO DE RIESGO'!O48="Adecuada",15,0))</f>
        <v>100</v>
      </c>
      <c r="R48" s="87" t="str">
        <f t="shared" si="7"/>
        <v>Fuerte</v>
      </c>
      <c r="S48" s="87" t="s">
        <v>1637</v>
      </c>
      <c r="T48" s="87" t="str">
        <f t="shared" si="8"/>
        <v>Fuerte</v>
      </c>
      <c r="U48" s="87" t="str">
        <f t="shared" si="9"/>
        <v>NO</v>
      </c>
      <c r="V48" s="87" t="s">
        <v>135</v>
      </c>
    </row>
    <row r="49" spans="1:22" ht="124.5" customHeight="1" x14ac:dyDescent="0.25">
      <c r="A49" s="160">
        <v>30</v>
      </c>
      <c r="B49" s="87" t="s">
        <v>1692</v>
      </c>
      <c r="C49" s="90">
        <v>1</v>
      </c>
      <c r="D49" s="91" t="s">
        <v>1628</v>
      </c>
      <c r="E49" s="140" t="str">
        <f>'RIESGO INHERENTE'!G34</f>
        <v>Almacenamiento sin protección.</v>
      </c>
      <c r="F49" s="140" t="str">
        <f>'RIESGO INHERENTE'!H34</f>
        <v>Pérdida o detrimento de información</v>
      </c>
      <c r="G49" s="126" t="s">
        <v>1693</v>
      </c>
      <c r="H49" s="123" t="s">
        <v>1630</v>
      </c>
      <c r="I49" s="123" t="s">
        <v>1631</v>
      </c>
      <c r="J49" s="91" t="s">
        <v>1632</v>
      </c>
      <c r="K49" s="91" t="s">
        <v>1633</v>
      </c>
      <c r="L49" s="91" t="s">
        <v>1634</v>
      </c>
      <c r="M49" s="91" t="s">
        <v>1635</v>
      </c>
      <c r="N49" s="91" t="s">
        <v>1636</v>
      </c>
      <c r="O49" s="91" t="s">
        <v>1633</v>
      </c>
      <c r="P49" s="133" t="s">
        <v>135</v>
      </c>
      <c r="Q49" s="87">
        <f>SUM(IF('TRATAMIENTO DE RIESGO'!H49="Preventivo",15,IF('TRATAMIENTO DE RIESGO'!H49="Detectivo",10,0)),IF('TRATAMIENTO DE RIESGO'!J49="Asignado",15,0),IF('TRATAMIENTO DE RIESGO'!K49="Adecuada",15,0),IF('TRATAMIENTO DE RIESGO'!L49="Completa",10,IF('TRATAMIENTO DE RIESGO'!L49="Incompleta",5,0)),IF('TRATAMIENTO DE RIESGO'!M49="SI",15,0),IF('TRATAMIENTO DE RIESGO'!N49="Se investigan y se resuelven oportunamente",15,0),IF('TRATAMIENTO DE RIESGO'!O49="Adecuada",15,0))</f>
        <v>100</v>
      </c>
      <c r="R49" s="87" t="str">
        <f t="shared" si="7"/>
        <v>Fuerte</v>
      </c>
      <c r="S49" s="87" t="s">
        <v>1637</v>
      </c>
      <c r="T49" s="87" t="str">
        <f t="shared" si="8"/>
        <v>Fuerte</v>
      </c>
      <c r="U49" s="87" t="str">
        <f t="shared" si="9"/>
        <v>NO</v>
      </c>
      <c r="V49" s="87" t="s">
        <v>135</v>
      </c>
    </row>
    <row r="50" spans="1:22" ht="117" customHeight="1" x14ac:dyDescent="0.25">
      <c r="A50" s="160">
        <v>31</v>
      </c>
      <c r="B50" s="87" t="s">
        <v>1594</v>
      </c>
      <c r="C50" s="90">
        <v>1</v>
      </c>
      <c r="D50" s="91" t="s">
        <v>1628</v>
      </c>
      <c r="E50" s="140" t="str">
        <f>'RIESGO INHERENTE'!G35</f>
        <v>Ausencia de mecanismos de monitoreo.</v>
      </c>
      <c r="F50" s="140" t="str">
        <f>'RIESGO INHERENTE'!H35</f>
        <v>"Pérdida o detrimento de información
Pérdida de reputación y/o de imagen"</v>
      </c>
      <c r="G50" s="126" t="s">
        <v>1694</v>
      </c>
      <c r="H50" s="123" t="s">
        <v>1630</v>
      </c>
      <c r="I50" s="123" t="s">
        <v>1631</v>
      </c>
      <c r="J50" s="91" t="s">
        <v>1632</v>
      </c>
      <c r="K50" s="91" t="s">
        <v>1633</v>
      </c>
      <c r="L50" s="91" t="s">
        <v>1634</v>
      </c>
      <c r="M50" s="91" t="s">
        <v>1635</v>
      </c>
      <c r="N50" s="91" t="s">
        <v>1636</v>
      </c>
      <c r="O50" s="91" t="s">
        <v>1633</v>
      </c>
      <c r="P50" s="133" t="s">
        <v>135</v>
      </c>
      <c r="Q50" s="87">
        <f>SUM(IF('TRATAMIENTO DE RIESGO'!H50="Preventivo",15,IF('TRATAMIENTO DE RIESGO'!H50="Detectivo",10,0)),IF('TRATAMIENTO DE RIESGO'!J50="Asignado",15,0),IF('TRATAMIENTO DE RIESGO'!K50="Adecuada",15,0),IF('TRATAMIENTO DE RIESGO'!L50="Completa",10,IF('TRATAMIENTO DE RIESGO'!L50="Incompleta",5,0)),IF('TRATAMIENTO DE RIESGO'!M50="SI",15,0),IF('TRATAMIENTO DE RIESGO'!N50="Se investigan y se resuelven oportunamente",15,0),IF('TRATAMIENTO DE RIESGO'!O50="Adecuada",15,0))</f>
        <v>100</v>
      </c>
      <c r="R50" s="87" t="str">
        <f t="shared" si="7"/>
        <v>Fuerte</v>
      </c>
      <c r="S50" s="87" t="s">
        <v>1637</v>
      </c>
      <c r="T50" s="87" t="str">
        <f t="shared" si="8"/>
        <v>Fuerte</v>
      </c>
      <c r="U50" s="87" t="str">
        <f t="shared" si="9"/>
        <v>NO</v>
      </c>
      <c r="V50" s="87" t="s">
        <v>135</v>
      </c>
    </row>
    <row r="51" spans="1:22" ht="150" customHeight="1" x14ac:dyDescent="0.25">
      <c r="A51" s="160">
        <v>32</v>
      </c>
      <c r="B51" s="87" t="s">
        <v>1598</v>
      </c>
      <c r="C51" s="90">
        <v>1</v>
      </c>
      <c r="D51" s="91" t="s">
        <v>1628</v>
      </c>
      <c r="E51" s="140" t="str">
        <f>'RIESGO INHERENTE'!G36</f>
        <v>Ausencia y/o alteracion de documentación.</v>
      </c>
      <c r="F51" s="140" t="str">
        <f>'RIESGO INHERENTE'!H36</f>
        <v>Pérdida o detrimento de información
Demandas, litigios, derechos de petición o tutelas
Reclamaciones o quejas de ciudadanos
Demoras en los servicios prestados y ejecución de los procesos
Interrupción de los sistemas / procesos
Pérdidas de conocimiento</v>
      </c>
      <c r="G51" s="126" t="s">
        <v>1658</v>
      </c>
      <c r="H51" s="123" t="s">
        <v>1630</v>
      </c>
      <c r="I51" s="123" t="s">
        <v>1631</v>
      </c>
      <c r="J51" s="91" t="s">
        <v>1632</v>
      </c>
      <c r="K51" s="91" t="s">
        <v>1633</v>
      </c>
      <c r="L51" s="91" t="s">
        <v>1634</v>
      </c>
      <c r="M51" s="91" t="s">
        <v>1635</v>
      </c>
      <c r="N51" s="91" t="s">
        <v>1636</v>
      </c>
      <c r="O51" s="91" t="s">
        <v>1633</v>
      </c>
      <c r="P51" s="133" t="s">
        <v>135</v>
      </c>
      <c r="Q51" s="87">
        <f>SUM(IF('TRATAMIENTO DE RIESGO'!H51="Preventivo",15,IF('TRATAMIENTO DE RIESGO'!H51="Detectivo",10,0)),IF('TRATAMIENTO DE RIESGO'!J51="Asignado",15,0),IF('TRATAMIENTO DE RIESGO'!K51="Adecuada",15,0),IF('TRATAMIENTO DE RIESGO'!L51="Completa",10,IF('TRATAMIENTO DE RIESGO'!L51="Incompleta",5,0)),IF('TRATAMIENTO DE RIESGO'!M51="SI",15,0),IF('TRATAMIENTO DE RIESGO'!N51="Se investigan y se resuelven oportunamente",15,0),IF('TRATAMIENTO DE RIESGO'!O51="Adecuada",15,0))</f>
        <v>100</v>
      </c>
      <c r="R51" s="87" t="str">
        <f t="shared" si="7"/>
        <v>Fuerte</v>
      </c>
      <c r="S51" s="87" t="s">
        <v>1637</v>
      </c>
      <c r="T51" s="87" t="str">
        <f t="shared" si="8"/>
        <v>Fuerte</v>
      </c>
      <c r="U51" s="87" t="str">
        <f t="shared" si="9"/>
        <v>NO</v>
      </c>
      <c r="V51" s="87" t="s">
        <v>135</v>
      </c>
    </row>
    <row r="52" spans="1:22" ht="117.75" customHeight="1" x14ac:dyDescent="0.25">
      <c r="A52" s="160">
        <v>33</v>
      </c>
      <c r="B52" s="87" t="s">
        <v>1601</v>
      </c>
      <c r="C52" s="90">
        <v>1</v>
      </c>
      <c r="D52" s="91" t="s">
        <v>1628</v>
      </c>
      <c r="E52" s="140" t="s">
        <v>1695</v>
      </c>
      <c r="F52" s="140" t="str">
        <f>'RIESGO INHERENTE'!H37</f>
        <v>Deficiencias o deterioro del servicio al ciudadano</v>
      </c>
      <c r="G52" s="203" t="s">
        <v>1696</v>
      </c>
      <c r="H52" s="123" t="s">
        <v>1630</v>
      </c>
      <c r="I52" s="123" t="s">
        <v>1631</v>
      </c>
      <c r="J52" s="91" t="s">
        <v>1632</v>
      </c>
      <c r="K52" s="91" t="s">
        <v>1633</v>
      </c>
      <c r="L52" s="91" t="s">
        <v>1634</v>
      </c>
      <c r="M52" s="91" t="s">
        <v>1635</v>
      </c>
      <c r="N52" s="91" t="s">
        <v>1636</v>
      </c>
      <c r="O52" s="91" t="s">
        <v>1633</v>
      </c>
      <c r="P52" s="133" t="s">
        <v>135</v>
      </c>
      <c r="Q52" s="87">
        <f>SUM(IF('TRATAMIENTO DE RIESGO'!H52="Preventivo",15,IF('TRATAMIENTO DE RIESGO'!H52="Detectivo",10,0)),IF('TRATAMIENTO DE RIESGO'!J52="Asignado",15,0),IF('TRATAMIENTO DE RIESGO'!K52="Adecuada",15,0),IF('TRATAMIENTO DE RIESGO'!L52="Completa",10,IF('TRATAMIENTO DE RIESGO'!L52="Incompleta",5,0)),IF('TRATAMIENTO DE RIESGO'!M52="SI",15,0),IF('TRATAMIENTO DE RIESGO'!N52="Se investigan y se resuelven oportunamente",15,0),IF('TRATAMIENTO DE RIESGO'!O52="Adecuada",15,0))</f>
        <v>100</v>
      </c>
      <c r="R52" s="87" t="str">
        <f>IF(Q52&gt;=96,"Fuerte",IF(AND(Q52&gt;=86,Q52&lt;=95),"Moderado",IF(AND(Q52&lt;=85,Q52&gt;=1),"Debil","")))</f>
        <v>Fuerte</v>
      </c>
      <c r="S52" s="87" t="s">
        <v>1637</v>
      </c>
      <c r="T52" s="87" t="str">
        <f>IF(AND(R52="Fuerte",S52="Fuerte"),"Fuerte",IF(AND(R52="Fuerte",S52="Moderado"),"Moderado",IF(AND(R52="Fuerte",S52="Debil"),"Debil",IF(AND(R52="Moderado",S52="Fuerte"),"Moderado",IF(AND(R52="Moderado",S52="Moderado"),"Moderado",IF(AND(R52="Moderado",S52="Debil"),"Debil",IF(AND(R52="Debil",S52="Fuerte"),"Debil",IF(AND(R52="Debil",S52="Moderado"),"Debil",IF(AND(R52="Debil",S52="Debil"),"Debil","")))))))))</f>
        <v>Fuerte</v>
      </c>
      <c r="U52" s="87" t="str">
        <f>IF(T52="","",IF(T52="Fuerte","NO","SI"))</f>
        <v>NO</v>
      </c>
      <c r="V52" s="87" t="s">
        <v>135</v>
      </c>
    </row>
    <row r="53" spans="1:22" ht="120" customHeight="1" x14ac:dyDescent="0.25">
      <c r="A53" s="160">
        <v>33</v>
      </c>
      <c r="B53" s="87" t="s">
        <v>1601</v>
      </c>
      <c r="C53" s="90">
        <v>2</v>
      </c>
      <c r="D53" s="91" t="s">
        <v>1628</v>
      </c>
      <c r="E53" s="140" t="s">
        <v>1697</v>
      </c>
      <c r="F53" s="140" t="str">
        <f>'RIESGO INHERENTE'!H37</f>
        <v>Deficiencias o deterioro del servicio al ciudadano</v>
      </c>
      <c r="G53" s="203" t="s">
        <v>1698</v>
      </c>
      <c r="H53" s="123" t="s">
        <v>1630</v>
      </c>
      <c r="I53" s="123" t="s">
        <v>1631</v>
      </c>
      <c r="J53" s="91" t="s">
        <v>1632</v>
      </c>
      <c r="K53" s="91" t="s">
        <v>1633</v>
      </c>
      <c r="L53" s="91" t="s">
        <v>1634</v>
      </c>
      <c r="M53" s="91" t="s">
        <v>1635</v>
      </c>
      <c r="N53" s="91" t="s">
        <v>1636</v>
      </c>
      <c r="O53" s="91" t="s">
        <v>1633</v>
      </c>
      <c r="P53" s="133" t="s">
        <v>135</v>
      </c>
      <c r="Q53" s="87">
        <f>SUM(IF('TRATAMIENTO DE RIESGO'!H53="Preventivo",15,IF('TRATAMIENTO DE RIESGO'!H53="Detectivo",10,0)),IF('TRATAMIENTO DE RIESGO'!J53="Asignado",15,0),IF('TRATAMIENTO DE RIESGO'!K53="Adecuada",15,0),IF('TRATAMIENTO DE RIESGO'!L53="Completa",10,IF('TRATAMIENTO DE RIESGO'!L53="Incompleta",5,0)),IF('TRATAMIENTO DE RIESGO'!M53="SI",15,0),IF('TRATAMIENTO DE RIESGO'!N53="Se investigan y se resuelven oportunamente",15,0),IF('TRATAMIENTO DE RIESGO'!O53="Adecuada",15,0))</f>
        <v>100</v>
      </c>
      <c r="R53" s="87" t="str">
        <f t="shared" ref="R53:R60" si="10">IF(Q53&gt;=96,"Fuerte",IF(AND(Q53&gt;=86,Q53&lt;=95),"Moderado",IF(AND(Q53&lt;=85,Q53&gt;=1),"Debil","")))</f>
        <v>Fuerte</v>
      </c>
      <c r="S53" s="87" t="s">
        <v>1637</v>
      </c>
      <c r="T53" s="87" t="str">
        <f t="shared" ref="T53:T60" si="11">IF(AND(R53="Fuerte",S53="Fuerte"),"Fuerte",IF(AND(R53="Fuerte",S53="Moderado"),"Moderado",IF(AND(R53="Fuerte",S53="Debil"),"Debil",IF(AND(R53="Moderado",S53="Fuerte"),"Moderado",IF(AND(R53="Moderado",S53="Moderado"),"Moderado",IF(AND(R53="Moderado",S53="Debil"),"Debil",IF(AND(R53="Debil",S53="Fuerte"),"Debil",IF(AND(R53="Debil",S53="Moderado"),"Debil",IF(AND(R53="Debil",S53="Debil"),"Debil","")))))))))</f>
        <v>Fuerte</v>
      </c>
      <c r="U53" s="87" t="str">
        <f t="shared" ref="U53:U60" si="12">IF(T53="","",IF(T53="Fuerte","NO","SI"))</f>
        <v>NO</v>
      </c>
      <c r="V53" s="87" t="s">
        <v>135</v>
      </c>
    </row>
    <row r="54" spans="1:22" ht="118.5" customHeight="1" x14ac:dyDescent="0.25">
      <c r="A54" s="160">
        <v>34</v>
      </c>
      <c r="B54" s="87" t="s">
        <v>1603</v>
      </c>
      <c r="C54" s="90">
        <v>1</v>
      </c>
      <c r="D54" s="91" t="s">
        <v>1628</v>
      </c>
      <c r="E54" s="140" t="s">
        <v>1557</v>
      </c>
      <c r="F54" s="140" t="str">
        <f>'RIESGO INHERENTE'!H38</f>
        <v>Pérdida o detrimento de información</v>
      </c>
      <c r="G54" s="126" t="s">
        <v>1699</v>
      </c>
      <c r="H54" s="123" t="s">
        <v>1630</v>
      </c>
      <c r="I54" s="123" t="s">
        <v>1642</v>
      </c>
      <c r="J54" s="91" t="s">
        <v>1632</v>
      </c>
      <c r="K54" s="91" t="s">
        <v>1633</v>
      </c>
      <c r="L54" s="91" t="s">
        <v>1634</v>
      </c>
      <c r="M54" s="91" t="s">
        <v>1635</v>
      </c>
      <c r="N54" s="91" t="s">
        <v>1636</v>
      </c>
      <c r="O54" s="91" t="s">
        <v>1633</v>
      </c>
      <c r="P54" s="133" t="s">
        <v>135</v>
      </c>
      <c r="Q54" s="87">
        <f>SUM(IF('TRATAMIENTO DE RIESGO'!H54="Preventivo",15,IF('TRATAMIENTO DE RIESGO'!H54="Detectivo",10,0)),IF('TRATAMIENTO DE RIESGO'!J54="Asignado",15,0),IF('TRATAMIENTO DE RIESGO'!K54="Adecuada",15,0),IF('TRATAMIENTO DE RIESGO'!L54="Completa",10,IF('TRATAMIENTO DE RIESGO'!L54="Incompleta",5,0)),IF('TRATAMIENTO DE RIESGO'!M54="SI",15,0),IF('TRATAMIENTO DE RIESGO'!N54="Se investigan y se resuelven oportunamente",15,0),IF('TRATAMIENTO DE RIESGO'!O54="Adecuada",15,0))</f>
        <v>100</v>
      </c>
      <c r="R54" s="87" t="str">
        <f t="shared" si="10"/>
        <v>Fuerte</v>
      </c>
      <c r="S54" s="87" t="s">
        <v>1637</v>
      </c>
      <c r="T54" s="87" t="str">
        <f t="shared" si="11"/>
        <v>Fuerte</v>
      </c>
      <c r="U54" s="87" t="str">
        <f t="shared" si="12"/>
        <v>NO</v>
      </c>
      <c r="V54" s="87" t="s">
        <v>135</v>
      </c>
    </row>
    <row r="55" spans="1:22" ht="156.75" customHeight="1" x14ac:dyDescent="0.25">
      <c r="A55" s="160">
        <v>34</v>
      </c>
      <c r="B55" s="87" t="s">
        <v>1603</v>
      </c>
      <c r="C55" s="90">
        <v>2</v>
      </c>
      <c r="D55" s="91" t="s">
        <v>1628</v>
      </c>
      <c r="E55" s="140" t="s">
        <v>1501</v>
      </c>
      <c r="F55" s="140" t="str">
        <f>'RIESGO INHERENTE'!H38</f>
        <v>Pérdida o detrimento de información</v>
      </c>
      <c r="G55" s="126" t="s">
        <v>1700</v>
      </c>
      <c r="H55" s="123" t="s">
        <v>1630</v>
      </c>
      <c r="I55" s="123" t="s">
        <v>1631</v>
      </c>
      <c r="J55" s="91" t="s">
        <v>1632</v>
      </c>
      <c r="K55" s="91" t="s">
        <v>1633</v>
      </c>
      <c r="L55" s="91" t="s">
        <v>1634</v>
      </c>
      <c r="M55" s="91" t="s">
        <v>1635</v>
      </c>
      <c r="N55" s="91" t="s">
        <v>1636</v>
      </c>
      <c r="O55" s="91" t="s">
        <v>1633</v>
      </c>
      <c r="P55" s="133" t="s">
        <v>135</v>
      </c>
      <c r="Q55" s="87">
        <f>SUM(IF('TRATAMIENTO DE RIESGO'!H55="Preventivo",15,IF('TRATAMIENTO DE RIESGO'!H55="Detectivo",10,0)),IF('TRATAMIENTO DE RIESGO'!J55="Asignado",15,0),IF('TRATAMIENTO DE RIESGO'!K55="Adecuada",15,0),IF('TRATAMIENTO DE RIESGO'!L55="Completa",10,IF('TRATAMIENTO DE RIESGO'!L55="Incompleta",5,0)),IF('TRATAMIENTO DE RIESGO'!M55="SI",15,0),IF('TRATAMIENTO DE RIESGO'!N55="Se investigan y se resuelven oportunamente",15,0),IF('TRATAMIENTO DE RIESGO'!O55="Adecuada",15,0))</f>
        <v>100</v>
      </c>
      <c r="R55" s="87" t="str">
        <f t="shared" si="10"/>
        <v>Fuerte</v>
      </c>
      <c r="S55" s="87" t="s">
        <v>1637</v>
      </c>
      <c r="T55" s="87" t="str">
        <f t="shared" si="11"/>
        <v>Fuerte</v>
      </c>
      <c r="U55" s="87" t="str">
        <f t="shared" si="12"/>
        <v>NO</v>
      </c>
      <c r="V55" s="87" t="s">
        <v>135</v>
      </c>
    </row>
    <row r="56" spans="1:22" x14ac:dyDescent="0.25">
      <c r="A56" s="90"/>
      <c r="B56" s="87"/>
      <c r="C56" s="90"/>
      <c r="D56" s="91"/>
      <c r="E56" s="92"/>
      <c r="F56" s="92"/>
      <c r="G56" s="210"/>
      <c r="H56" s="123"/>
      <c r="I56" s="123"/>
      <c r="J56" s="91"/>
      <c r="K56" s="91"/>
      <c r="L56" s="91"/>
      <c r="M56" s="91"/>
      <c r="N56" s="91"/>
      <c r="O56" s="91"/>
      <c r="P56" s="133"/>
      <c r="Q56" s="87">
        <f>SUM(IF('TRATAMIENTO DE RIESGO'!H56="Preventivo",15,IF('TRATAMIENTO DE RIESGO'!H56="Detectivo",10,0)),IF('TRATAMIENTO DE RIESGO'!J56="Asignado",15,0),IF('TRATAMIENTO DE RIESGO'!K56="Adecuada",15,0),IF('TRATAMIENTO DE RIESGO'!L56="Completa",10,IF('TRATAMIENTO DE RIESGO'!L56="Incompleta",5,0)),IF('TRATAMIENTO DE RIESGO'!M56="SI",15,0),IF('TRATAMIENTO DE RIESGO'!N56="Se investigan y se resuelven oportunamente",15,0),IF('TRATAMIENTO DE RIESGO'!O56="Adecuada",15,0))</f>
        <v>0</v>
      </c>
      <c r="R56" s="87" t="str">
        <f t="shared" si="10"/>
        <v/>
      </c>
      <c r="S56" s="87"/>
      <c r="T56" s="87" t="str">
        <f t="shared" si="11"/>
        <v/>
      </c>
      <c r="U56" s="87" t="str">
        <f t="shared" si="12"/>
        <v/>
      </c>
      <c r="V56" s="87"/>
    </row>
    <row r="57" spans="1:22" x14ac:dyDescent="0.25">
      <c r="A57" s="90"/>
      <c r="B57" s="87"/>
      <c r="C57" s="90"/>
      <c r="D57" s="91"/>
      <c r="E57" s="92"/>
      <c r="F57" s="92"/>
      <c r="G57" s="210"/>
      <c r="H57" s="123"/>
      <c r="I57" s="123"/>
      <c r="J57" s="91"/>
      <c r="K57" s="91"/>
      <c r="L57" s="91"/>
      <c r="M57" s="91"/>
      <c r="N57" s="91"/>
      <c r="O57" s="91"/>
      <c r="P57" s="133"/>
      <c r="Q57" s="87">
        <f>SUM(IF('TRATAMIENTO DE RIESGO'!H57="Preventivo",15,IF('TRATAMIENTO DE RIESGO'!H57="Detectivo",10,0)),IF('TRATAMIENTO DE RIESGO'!J57="Asignado",15,0),IF('TRATAMIENTO DE RIESGO'!K57="Adecuada",15,0),IF('TRATAMIENTO DE RIESGO'!L57="Completa",10,IF('TRATAMIENTO DE RIESGO'!L57="Incompleta",5,0)),IF('TRATAMIENTO DE RIESGO'!M57="SI",15,0),IF('TRATAMIENTO DE RIESGO'!N57="Se investigan y se resuelven oportunamente",15,0),IF('TRATAMIENTO DE RIESGO'!O57="Adecuada",15,0))</f>
        <v>0</v>
      </c>
      <c r="R57" s="87" t="str">
        <f t="shared" si="10"/>
        <v/>
      </c>
      <c r="S57" s="87"/>
      <c r="T57" s="87" t="str">
        <f t="shared" si="11"/>
        <v/>
      </c>
      <c r="U57" s="87" t="str">
        <f t="shared" si="12"/>
        <v/>
      </c>
      <c r="V57" s="87"/>
    </row>
    <row r="58" spans="1:22" x14ac:dyDescent="0.25">
      <c r="A58" s="90"/>
      <c r="B58" s="87"/>
      <c r="C58" s="90"/>
      <c r="D58" s="91"/>
      <c r="E58" s="92"/>
      <c r="F58" s="92"/>
      <c r="G58" s="210"/>
      <c r="H58" s="123"/>
      <c r="I58" s="123"/>
      <c r="J58" s="91"/>
      <c r="K58" s="91"/>
      <c r="L58" s="91"/>
      <c r="M58" s="91"/>
      <c r="N58" s="91"/>
      <c r="O58" s="91"/>
      <c r="P58" s="133"/>
      <c r="Q58" s="87">
        <f>SUM(IF('TRATAMIENTO DE RIESGO'!H58="Preventivo",15,IF('TRATAMIENTO DE RIESGO'!H58="Detectivo",10,0)),IF('TRATAMIENTO DE RIESGO'!J58="Asignado",15,0),IF('TRATAMIENTO DE RIESGO'!K58="Adecuada",15,0),IF('TRATAMIENTO DE RIESGO'!L58="Completa",10,IF('TRATAMIENTO DE RIESGO'!L58="Incompleta",5,0)),IF('TRATAMIENTO DE RIESGO'!M58="SI",15,0),IF('TRATAMIENTO DE RIESGO'!N58="Se investigan y se resuelven oportunamente",15,0),IF('TRATAMIENTO DE RIESGO'!O58="Adecuada",15,0))</f>
        <v>0</v>
      </c>
      <c r="R58" s="87" t="str">
        <f t="shared" si="10"/>
        <v/>
      </c>
      <c r="S58" s="87"/>
      <c r="T58" s="87" t="str">
        <f t="shared" si="11"/>
        <v/>
      </c>
      <c r="U58" s="87" t="str">
        <f t="shared" si="12"/>
        <v/>
      </c>
      <c r="V58" s="87"/>
    </row>
    <row r="59" spans="1:22" x14ac:dyDescent="0.25">
      <c r="A59" s="90"/>
      <c r="B59" s="87"/>
      <c r="C59" s="90"/>
      <c r="D59" s="91"/>
      <c r="E59" s="92"/>
      <c r="F59" s="92"/>
      <c r="G59" s="210"/>
      <c r="H59" s="123"/>
      <c r="I59" s="123"/>
      <c r="J59" s="91"/>
      <c r="K59" s="91"/>
      <c r="L59" s="91"/>
      <c r="M59" s="91"/>
      <c r="N59" s="91"/>
      <c r="O59" s="91"/>
      <c r="P59" s="133"/>
      <c r="Q59" s="87">
        <f>SUM(IF('TRATAMIENTO DE RIESGO'!H59="Preventivo",15,IF('TRATAMIENTO DE RIESGO'!H59="Detectivo",10,0)),IF('TRATAMIENTO DE RIESGO'!J59="Asignado",15,0),IF('TRATAMIENTO DE RIESGO'!K59="Adecuada",15,0),IF('TRATAMIENTO DE RIESGO'!L59="Completa",10,IF('TRATAMIENTO DE RIESGO'!L59="Incompleta",5,0)),IF('TRATAMIENTO DE RIESGO'!M59="SI",15,0),IF('TRATAMIENTO DE RIESGO'!N59="Se investigan y se resuelven oportunamente",15,0),IF('TRATAMIENTO DE RIESGO'!O59="Adecuada",15,0))</f>
        <v>0</v>
      </c>
      <c r="R59" s="87" t="str">
        <f t="shared" si="10"/>
        <v/>
      </c>
      <c r="S59" s="87"/>
      <c r="T59" s="87" t="str">
        <f t="shared" si="11"/>
        <v/>
      </c>
      <c r="U59" s="87" t="str">
        <f t="shared" si="12"/>
        <v/>
      </c>
      <c r="V59" s="87"/>
    </row>
    <row r="60" spans="1:22" x14ac:dyDescent="0.25">
      <c r="A60" s="90"/>
      <c r="B60" s="87"/>
      <c r="C60" s="90"/>
      <c r="D60" s="91"/>
      <c r="E60" s="92"/>
      <c r="F60" s="92"/>
      <c r="G60" s="210"/>
      <c r="H60" s="123"/>
      <c r="I60" s="123"/>
      <c r="J60" s="91"/>
      <c r="K60" s="91"/>
      <c r="L60" s="91"/>
      <c r="M60" s="91"/>
      <c r="N60" s="91"/>
      <c r="O60" s="91"/>
      <c r="P60" s="133"/>
      <c r="Q60" s="87">
        <f>SUM(IF('TRATAMIENTO DE RIESGO'!H60="Preventivo",15,IF('TRATAMIENTO DE RIESGO'!H60="Detectivo",10,0)),IF('TRATAMIENTO DE RIESGO'!J60="Asignado",15,0),IF('TRATAMIENTO DE RIESGO'!K60="Adecuada",15,0),IF('TRATAMIENTO DE RIESGO'!L60="Completa",10,IF('TRATAMIENTO DE RIESGO'!L60="Incompleta",5,0)),IF('TRATAMIENTO DE RIESGO'!M60="SI",15,0),IF('TRATAMIENTO DE RIESGO'!N60="Se investigan y se resuelven oportunamente",15,0),IF('TRATAMIENTO DE RIESGO'!O60="Adecuada",15,0))</f>
        <v>0</v>
      </c>
      <c r="R60" s="87" t="str">
        <f t="shared" si="10"/>
        <v/>
      </c>
      <c r="S60" s="87"/>
      <c r="T60" s="87" t="str">
        <f t="shared" si="11"/>
        <v/>
      </c>
      <c r="U60" s="87" t="str">
        <f t="shared" si="12"/>
        <v/>
      </c>
      <c r="V60" s="87"/>
    </row>
  </sheetData>
  <autoFilter ref="A5:V60" xr:uid="{00000000-0009-0000-0000-000004000000}"/>
  <mergeCells count="6">
    <mergeCell ref="A3:V3"/>
    <mergeCell ref="A4:P4"/>
    <mergeCell ref="Q4:V4"/>
    <mergeCell ref="A1:C1"/>
    <mergeCell ref="D1:T1"/>
    <mergeCell ref="U1:V1"/>
  </mergeCells>
  <dataValidations xWindow="134" yWindow="450" count="2">
    <dataValidation type="whole" operator="greaterThan" allowBlank="1" showInputMessage="1" showErrorMessage="1" promptTitle="Numero de riesgo" prompt="Dada la posibilidad de existencia de mas de un control para el riesgo identificado, en esta casilla debera numerar el riesgo por la misma cantidad de controles que se estructuren." sqref="A6:A60" xr:uid="{00000000-0002-0000-0400-000000000000}">
      <formula1>0</formula1>
    </dataValidation>
    <dataValidation type="whole" errorStyle="warning" operator="greaterThan" allowBlank="1" showInputMessage="1" showErrorMessage="1" errorTitle="Colocar el numero de Control" error="El riesgo identificado puede tener uno o mas controles, enumerar en orden ascendente el numero de control." promptTitle="Colocar numero de control" prompt="El riesgo identificado puede tener uno o mas controles, enumerar en orden ascendente el numero de control." sqref="C6:C60" xr:uid="{00000000-0002-0000-0400-000001000000}">
      <formula1>0</formula1>
    </dataValidation>
  </dataValidations>
  <pageMargins left="0.70866141732283472" right="0.70866141732283472" top="0.74803149606299213" bottom="0.74803149606299213" header="0.31496062992125984" footer="0.31496062992125984"/>
  <pageSetup scale="24" fitToHeight="0" orientation="landscape" r:id="rId1"/>
  <headerFooter>
    <oddFooter>&amp;R&amp;G</oddFooter>
  </headerFooter>
  <customProperties>
    <customPr name="MC_LastUpdate" r:id="rId2"/>
    <customPr name="MC_LastUser" r:id="rId3"/>
    <customPr name="MC_SheetModified" r:id="rId4"/>
  </customProperties>
  <drawing r:id="rId5"/>
  <legacyDrawing r:id="rId6"/>
  <legacyDrawingHF r:id="rId7"/>
  <extLst>
    <ext xmlns:x14="http://schemas.microsoft.com/office/spreadsheetml/2009/9/main" uri="{CCE6A557-97BC-4b89-ADB6-D9C93CAAB3DF}">
      <x14:dataValidations xmlns:xm="http://schemas.microsoft.com/office/excel/2006/main" xWindow="134" yWindow="450" count="11">
        <x14:dataValidation type="list" allowBlank="1" showInputMessage="1" showErrorMessage="1" xr:uid="{00000000-0002-0000-0400-000002000000}">
          <x14:formula1>
            <xm:f>'TABLAS DE INFORMACIÓN'!$AG$4:$AG$6</xm:f>
          </x14:formula1>
          <xm:sqref>S6:S60</xm:sqref>
        </x14:dataValidation>
        <x14:dataValidation type="list" allowBlank="1" showInputMessage="1" showErrorMessage="1" xr:uid="{00000000-0002-0000-0400-000003000000}">
          <x14:formula1>
            <xm:f>'TABLAS DE INFORMACIÓN'!$E$13:$E$16</xm:f>
          </x14:formula1>
          <xm:sqref>D6:D60</xm:sqref>
        </x14:dataValidation>
        <x14:dataValidation type="list" allowBlank="1" showInputMessage="1" showErrorMessage="1" xr:uid="{00000000-0002-0000-0400-000004000000}">
          <x14:formula1>
            <xm:f>'TABLAS DE INFORMACIÓN'!$AA$4:$AA$5</xm:f>
          </x14:formula1>
          <xm:sqref>N6:N60</xm:sqref>
        </x14:dataValidation>
        <x14:dataValidation type="list" allowBlank="1" showInputMessage="1" showErrorMessage="1" xr:uid="{00000000-0002-0000-0400-000006000000}">
          <x14:formula1>
            <xm:f>'TABLAS DE INFORMACIÓN'!$W$4:$W$5</xm:f>
          </x14:formula1>
          <xm:sqref>J6:J60</xm:sqref>
        </x14:dataValidation>
        <x14:dataValidation type="list" allowBlank="1" showInputMessage="1" showErrorMessage="1" xr:uid="{00000000-0002-0000-0400-000007000000}">
          <x14:formula1>
            <xm:f>'TABLAS DE INFORMACIÓN'!$Y$4:$Y$5</xm:f>
          </x14:formula1>
          <xm:sqref>K6:K60</xm:sqref>
        </x14:dataValidation>
        <x14:dataValidation type="list" allowBlank="1" showInputMessage="1" showErrorMessage="1" xr:uid="{00000000-0002-0000-0400-000008000000}">
          <x14:formula1>
            <xm:f>'TABLAS DE INFORMACIÓN'!$AC$4:$AC$6</xm:f>
          </x14:formula1>
          <xm:sqref>L6:L60</xm:sqref>
        </x14:dataValidation>
        <x14:dataValidation type="list" allowBlank="1" showInputMessage="1" showErrorMessage="1" xr:uid="{00000000-0002-0000-0400-000009000000}">
          <x14:formula1>
            <xm:f>'TABLAS DE INFORMACIÓN'!$K$7:$K$8</xm:f>
          </x14:formula1>
          <xm:sqref>M6:M60</xm:sqref>
        </x14:dataValidation>
        <x14:dataValidation type="list" allowBlank="1" showInputMessage="1" showErrorMessage="1" xr:uid="{00000000-0002-0000-0400-00000A000000}">
          <x14:formula1>
            <xm:f>'TABLAS DE INFORMACIÓN'!$AE$4:$AE$5</xm:f>
          </x14:formula1>
          <xm:sqref>O6:O60</xm:sqref>
        </x14:dataValidation>
        <x14:dataValidation type="list" allowBlank="1" showInputMessage="1" showErrorMessage="1" xr:uid="{00000000-0002-0000-0400-00000B000000}">
          <x14:formula1>
            <xm:f>'TABLAS DE INFORMACIÓN'!$M$79:$M$99</xm:f>
          </x14:formula1>
          <xm:sqref>B6:B60</xm:sqref>
        </x14:dataValidation>
        <x14:dataValidation type="list" allowBlank="1" showInputMessage="1" showErrorMessage="1" xr:uid="{504D37F7-D0BB-4736-8915-9B1867A56F71}">
          <x14:formula1>
            <xm:f>'TABLAS DE INFORMACIÓN'!$Q$4:$Q$5</xm:f>
          </x14:formula1>
          <xm:sqref>I6:I60</xm:sqref>
        </x14:dataValidation>
        <x14:dataValidation type="list" allowBlank="1" showInputMessage="1" showErrorMessage="1" xr:uid="{216FAB3A-8C0C-4671-A480-156B1763803D}">
          <x14:formula1>
            <xm:f>'TABLAS DE INFORMACIÓN'!$T$4:$T$6</xm:f>
          </x14:formula1>
          <xm:sqref>H6:H60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theme="0" tint="-0.499984740745262"/>
    <pageSetUpPr fitToPage="1"/>
  </sheetPr>
  <dimension ref="A1:AH39"/>
  <sheetViews>
    <sheetView view="pageBreakPreview" zoomScaleNormal="100" zoomScaleSheetLayoutView="100" workbookViewId="0">
      <selection activeCell="H6" sqref="H6"/>
    </sheetView>
  </sheetViews>
  <sheetFormatPr baseColWidth="10" defaultColWidth="11.42578125" defaultRowHeight="12.75" x14ac:dyDescent="0.2"/>
  <cols>
    <col min="1" max="1" width="20.7109375" style="78" customWidth="1"/>
    <col min="2" max="2" width="14.140625" style="78" bestFit="1" customWidth="1"/>
    <col min="3" max="3" width="14.7109375" style="78" bestFit="1" customWidth="1"/>
    <col min="4" max="4" width="23.140625" style="78" customWidth="1"/>
    <col min="5" max="5" width="17.85546875" style="78" customWidth="1"/>
    <col min="6" max="6" width="25.28515625" style="78" bestFit="1" customWidth="1"/>
    <col min="7" max="7" width="37.140625" style="78" bestFit="1" customWidth="1"/>
    <col min="8" max="8" width="27.42578125" style="78" bestFit="1" customWidth="1"/>
    <col min="9" max="16384" width="11.42578125" style="78"/>
  </cols>
  <sheetData>
    <row r="1" spans="1:34" ht="87.75" customHeight="1" thickBot="1" x14ac:dyDescent="0.25">
      <c r="A1" s="166"/>
      <c r="B1" s="310" t="s">
        <v>0</v>
      </c>
      <c r="C1" s="310"/>
      <c r="D1" s="310"/>
      <c r="E1" s="310"/>
      <c r="F1" s="310"/>
      <c r="G1" s="310"/>
      <c r="H1" s="149" t="s">
        <v>1</v>
      </c>
    </row>
    <row r="2" spans="1:34" ht="13.5" thickBot="1" x14ac:dyDescent="0.25">
      <c r="A2" s="79"/>
      <c r="C2" s="167"/>
      <c r="D2" s="167"/>
      <c r="E2" s="167"/>
      <c r="F2" s="167"/>
      <c r="G2" s="167"/>
      <c r="H2" s="167"/>
      <c r="I2" s="83"/>
      <c r="J2" s="83"/>
      <c r="K2" s="83"/>
      <c r="L2" s="83"/>
      <c r="M2" s="83"/>
      <c r="N2" s="83"/>
      <c r="O2" s="83"/>
      <c r="P2" s="83"/>
      <c r="Q2" s="83"/>
      <c r="R2" s="83"/>
      <c r="S2" s="83"/>
      <c r="T2" s="83"/>
      <c r="U2" s="83"/>
      <c r="V2" s="83"/>
      <c r="W2" s="83"/>
      <c r="X2" s="83"/>
      <c r="Y2" s="83"/>
      <c r="Z2" s="83"/>
      <c r="AA2" s="83"/>
      <c r="AB2" s="83"/>
      <c r="AC2" s="83"/>
      <c r="AD2" s="83"/>
      <c r="AE2" s="83"/>
      <c r="AF2" s="83"/>
      <c r="AG2" s="83"/>
      <c r="AH2" s="83"/>
    </row>
    <row r="3" spans="1:34" ht="15.75" customHeight="1" thickBot="1" x14ac:dyDescent="0.25">
      <c r="A3" s="318" t="s">
        <v>1701</v>
      </c>
      <c r="B3" s="319"/>
      <c r="C3" s="319"/>
      <c r="D3" s="319"/>
      <c r="E3" s="319"/>
      <c r="F3" s="319"/>
      <c r="G3" s="319"/>
      <c r="H3" s="320"/>
      <c r="I3" s="83"/>
      <c r="J3" s="83"/>
      <c r="K3" s="83"/>
      <c r="L3" s="83"/>
      <c r="M3" s="83"/>
      <c r="N3" s="83"/>
      <c r="O3" s="83"/>
      <c r="P3" s="83"/>
      <c r="Q3" s="83"/>
      <c r="R3" s="83"/>
      <c r="S3" s="83"/>
      <c r="T3" s="83"/>
      <c r="U3" s="83"/>
      <c r="V3" s="83"/>
      <c r="W3" s="83"/>
      <c r="X3" s="83"/>
      <c r="Y3" s="83"/>
      <c r="Z3" s="83"/>
      <c r="AA3" s="83"/>
      <c r="AB3" s="83"/>
      <c r="AC3" s="83"/>
      <c r="AD3" s="83"/>
      <c r="AE3" s="83"/>
      <c r="AF3" s="83"/>
      <c r="AG3" s="83"/>
      <c r="AH3" s="83"/>
    </row>
    <row r="4" spans="1:34" ht="30" customHeight="1" x14ac:dyDescent="0.2">
      <c r="A4" s="315" t="s">
        <v>1484</v>
      </c>
      <c r="B4" s="317" t="s">
        <v>1702</v>
      </c>
      <c r="C4" s="317"/>
      <c r="D4" s="311" t="s">
        <v>1703</v>
      </c>
      <c r="E4" s="311" t="s">
        <v>1704</v>
      </c>
      <c r="F4" s="311" t="s">
        <v>1705</v>
      </c>
      <c r="G4" s="311" t="s">
        <v>1706</v>
      </c>
      <c r="H4" s="313" t="s">
        <v>1707</v>
      </c>
      <c r="I4" s="83"/>
      <c r="J4" s="83"/>
      <c r="K4" s="83"/>
      <c r="L4" s="83"/>
      <c r="M4" s="83"/>
      <c r="N4" s="83"/>
      <c r="O4" s="83"/>
      <c r="P4" s="83"/>
      <c r="Q4" s="83"/>
      <c r="R4" s="83"/>
      <c r="S4" s="83"/>
      <c r="T4" s="83"/>
      <c r="U4" s="83"/>
      <c r="V4" s="83"/>
      <c r="W4" s="83"/>
      <c r="X4" s="83"/>
      <c r="Y4" s="83"/>
      <c r="Z4" s="83"/>
      <c r="AA4" s="83"/>
      <c r="AB4" s="83"/>
      <c r="AC4" s="83"/>
      <c r="AD4" s="83"/>
      <c r="AE4" s="83"/>
      <c r="AF4" s="83"/>
      <c r="AG4" s="83"/>
      <c r="AH4" s="83"/>
    </row>
    <row r="5" spans="1:34" ht="30.75" customHeight="1" thickBot="1" x14ac:dyDescent="0.25">
      <c r="A5" s="316"/>
      <c r="B5" s="168" t="s">
        <v>1494</v>
      </c>
      <c r="C5" s="168" t="s">
        <v>1495</v>
      </c>
      <c r="D5" s="312"/>
      <c r="E5" s="312"/>
      <c r="F5" s="312"/>
      <c r="G5" s="312"/>
      <c r="H5" s="314"/>
      <c r="I5" s="83"/>
      <c r="J5" s="83"/>
      <c r="K5" s="83"/>
      <c r="L5" s="83"/>
      <c r="M5" s="83"/>
      <c r="N5" s="83"/>
      <c r="O5" s="83"/>
      <c r="P5" s="83"/>
      <c r="Q5" s="83"/>
      <c r="R5" s="83"/>
      <c r="S5" s="83"/>
      <c r="T5" s="83"/>
      <c r="U5" s="83"/>
      <c r="V5" s="83"/>
      <c r="W5" s="83"/>
      <c r="X5" s="83"/>
      <c r="Y5" s="83"/>
      <c r="Z5" s="83"/>
      <c r="AA5" s="83"/>
      <c r="AB5" s="83"/>
      <c r="AC5" s="83"/>
      <c r="AD5" s="83"/>
      <c r="AE5" s="83"/>
      <c r="AF5" s="83"/>
      <c r="AG5" s="83"/>
      <c r="AH5" s="83"/>
    </row>
    <row r="6" spans="1:34" ht="18" customHeight="1" x14ac:dyDescent="0.2">
      <c r="A6" s="95">
        <v>1</v>
      </c>
      <c r="B6" s="94" t="s">
        <v>1708</v>
      </c>
      <c r="C6" s="94" t="s">
        <v>1708</v>
      </c>
      <c r="D6" s="95">
        <f>(SUMIF('TRATAMIENTO DE RIESGO'!$A$6:$A$146,'VALORACIÓN CON CONTROLES'!A6,'TRATAMIENTO DE RIESGO'!$Q$6:$Q$146))/(COUNTIF('TRATAMIENTO DE RIESGO'!$A$6:$A$156,'VALORACIÓN CON CONTROLES'!A6))</f>
        <v>100</v>
      </c>
      <c r="E6" s="95" t="str">
        <f>IF(D6=100,"Fuerte",IF(AND(D6&lt;99,D6&gt;=50),"Moderado",IF(AND(D6&lt;49,D6&gt;0),"Debil")))</f>
        <v>Fuerte</v>
      </c>
      <c r="F6" s="95" t="str">
        <f>IF(AND(B6="Directamente",E6="Fuerte",'RIESGO INHERENTE'!K5="Media"),"Muy Baja",IF(AND(B6="Directamente",E6="Fuerte",'RIESGO INHERENTE'!K5="Alta"),"Baja",IF(AND(B6="Directamente",E6="Fuerte",'RIESGO INHERENTE'!K5="Muy Alta"),"Media",IF(AND(B6="Directamente",E6="Fuerte",'RIESGO INHERENTE'!K5="Baja"),"Muy Baja",IF(AND(B6="Directamente",E6="Fuerte",'RIESGO INHERENTE'!K5="Media"),"Muy Baja",IF(AND(B6="Directamente",E6="Moderado",'RIESGO INHERENTE'!K5="Muy Alta"),"Alta",IF(AND(B6="Directamente",E6="Moderado",'RIESGO INHERENTE'!K5="Alta"),"Media",IF(AND(B6="Directamente",E6="Moderado",'RIESGO INHERENTE'!K5="Media"),"Baja",IF(AND(B6="Directamente",E6="Moderado",'RIESGO INHERENTE'!K5="Baja"),"Muy Baja",'RIESGO INHERENTE'!K5)))))))))</f>
        <v>Muy Baja</v>
      </c>
      <c r="G6" s="95" t="str">
        <f>IF(AND(C6="Directamente",E6="Fuerte",'RIESGO INHERENTE'!L5="Moderado"),"Leve",IF(AND(C6="Directamente",E6="Fuerte",'RIESGO INHERENTE'!L5="Mayor"),"Menor",IF(AND(C6="Directamente",E6="Fuerte",'RIESGO INHERENTE'!L5="Catastrófico"),"Moderado",IF(AND(C6="Directamente",E6="Fuerte",'RIESGO INHERENTE'!L5="Menor"),"Leve",IF(AND(C6="Directamente",E6="Fuerte",'RIESGO INHERENTE'!L5="Moderado"),"Leve",IF(AND(C6="Directamente",E6="Moderado",'RIESGO INHERENTE'!L5="Catastrófico"),"Mayor",IF(AND(C6="Directamente",E6="Moderado",'RIESGO INHERENTE'!L5="Mayor"),"Moderado",IF(AND(C6="Directamente",E6="Moderado",'RIESGO INHERENTE'!L5="Moderado"),"Menor",IF(AND(C6="Directamente",E6="Moderado",'RIESGO INHERENTE'!L5="Menor"),"Leve",IF(AND(C6="Indirectamente",E6="Fuerte",'RIESGO INHERENTE'!L5="Catastrófico"),"Mayor",IF(AND(C6="Indirectamente",E6="Fuerte",'RIESGO INHERENTE'!L5="Mayor"),"Moderado",IF(AND(C6="Indirectamente",E6="Fuerte",'RIESGO INHERENTE'!L5="Moderado"),"Menor",IF(AND(C6="Indirectamente",E6="Fuerte",'RIESGO INHERENTE'!L5="Menor"),"Leve",'RIESGO INHERENTE'!L5)))))))))))))</f>
        <v>Leve</v>
      </c>
      <c r="H6" s="95" t="str">
        <f>IF(OR(AND(F6="Muy Baja",G6="Leve"),AND(F6="Baja",G6="Leve"),AND(F6="Muy Baja",G6="Menor")),"BAJO",IF(OR(AND(F6="Alta",G6="Leve"),AND(F6="Alta",G6="Menor"),AND(F6="Baja",G6="Menor"),AND(F6="Media",G6="Leve"),AND(F6="Media",G6="Menor"),AND(F6="Media",G6="Moderado"),AND(F6="Baja",G6="Moderado"),AND(F6="Muy Baja",G6="Moderado")),"MODERADO",IF(OR(AND(F6="Muy Alta",G6="Moderado"),AND(F6="Muy Alta",G6="Mayor"),AND(F6="Muy Alta",G6="Leve"),AND(F6="Muy Alta",G6="Menor"),AND(F6="Alta",G6="Moderado"),AND(F6="Alta",G6="Mayor"),AND(F6="Media",G6="Mayor"),AND(F6="Baja",G6="Mayor"),AND(F6="Muy Baja",G6="Mayor"),AND(F6="Muy Baja",G6="Catastrófico")),"ALTO",IF(OR(AND(F6="Muy Alta",G6="Catastrófico"),AND(F6="Alta",G6="Catastrófico"),AND(F6="Media",G6="Catastrófico"),AND(F6="Baja",G6="Catastrófico")),"EXTREMO",0))))</f>
        <v>BAJO</v>
      </c>
      <c r="I6" s="83"/>
      <c r="J6" s="83"/>
      <c r="K6" s="83"/>
      <c r="L6" s="83"/>
      <c r="M6" s="83"/>
      <c r="N6" s="83"/>
      <c r="O6" s="83"/>
      <c r="P6" s="83"/>
      <c r="Q6" s="83"/>
      <c r="R6" s="83"/>
      <c r="S6" s="83"/>
      <c r="T6" s="83"/>
      <c r="U6" s="83"/>
      <c r="V6" s="83"/>
      <c r="W6" s="83"/>
      <c r="X6" s="83"/>
      <c r="Y6" s="83"/>
      <c r="Z6" s="83"/>
      <c r="AA6" s="83"/>
      <c r="AB6" s="83"/>
      <c r="AC6" s="83"/>
      <c r="AD6" s="83"/>
      <c r="AE6" s="83"/>
      <c r="AF6" s="83"/>
      <c r="AG6" s="83"/>
      <c r="AH6" s="83"/>
    </row>
    <row r="7" spans="1:34" ht="18" customHeight="1" x14ac:dyDescent="0.2">
      <c r="A7" s="95">
        <v>2</v>
      </c>
      <c r="B7" s="94" t="s">
        <v>1708</v>
      </c>
      <c r="C7" s="94" t="s">
        <v>1708</v>
      </c>
      <c r="D7" s="95">
        <f>(SUMIF('TRATAMIENTO DE RIESGO'!$A$6:$A$146,'VALORACIÓN CON CONTROLES'!A7,'TRATAMIENTO DE RIESGO'!$Q$6:$Q$146))/(COUNTIF('TRATAMIENTO DE RIESGO'!$A$6:$A$156,'VALORACIÓN CON CONTROLES'!A7))</f>
        <v>100</v>
      </c>
      <c r="E7" s="95" t="str">
        <f>IF(D7=100,"Fuerte",IF(AND(D7&lt;99,D7&gt;=50),"Moderado",IF(AND(D7&lt;49,D7&gt;0),"Debil")))</f>
        <v>Fuerte</v>
      </c>
      <c r="F7" s="95" t="str">
        <f>IF(AND(B7="Directamente",E7="Fuerte",'RIESGO INHERENTE'!K6="Media"),"Muy Baja",IF(AND(B7="Directamente",E7="Fuerte",'RIESGO INHERENTE'!K6="Alta"),"Baja",IF(AND(B7="Directamente",E7="Fuerte",'RIESGO INHERENTE'!K6="Muy Alta"),"Media",IF(AND(B7="Directamente",E7="Fuerte",'RIESGO INHERENTE'!K6="Baja"),"Muy Baja",IF(AND(B7="Directamente",E7="Fuerte",'RIESGO INHERENTE'!K6="Media"),"Muy Baja",IF(AND(B7="Directamente",E7="Moderado",'RIESGO INHERENTE'!K6="Muy Alta"),"Alta",IF(AND(B7="Directamente",E7="Moderado",'RIESGO INHERENTE'!K6="Alta"),"Media",IF(AND(B7="Directamente",E7="Moderado",'RIESGO INHERENTE'!K6="Media"),"Baja",IF(AND(B7="Directamente",E7="Moderado",'RIESGO INHERENTE'!K6="Baja"),"Muy Baja",'RIESGO INHERENTE'!K6)))))))))</f>
        <v>Muy Baja</v>
      </c>
      <c r="G7" s="95" t="str">
        <f>IF(AND(C7="Directamente",E7="Fuerte",'RIESGO INHERENTE'!L6="Moderado"),"Leve",IF(AND(C7="Directamente",E7="Fuerte",'RIESGO INHERENTE'!L6="Mayor"),"Menor",IF(AND(C7="Directamente",E7="Fuerte",'RIESGO INHERENTE'!L6="Catastrófico"),"Moderado",IF(AND(C7="Directamente",E7="Fuerte",'RIESGO INHERENTE'!L6="Menor"),"Leve",IF(AND(C7="Directamente",E7="Fuerte",'RIESGO INHERENTE'!L6="Moderado"),"Leve",IF(AND(C7="Directamente",E7="Moderado",'RIESGO INHERENTE'!L6="Catastrófico"),"Mayor",IF(AND(C7="Directamente",E7="Moderado",'RIESGO INHERENTE'!L6="Mayor"),"Moderado",IF(AND(C7="Directamente",E7="Moderado",'RIESGO INHERENTE'!L6="Moderado"),"Menor",IF(AND(C7="Directamente",E7="Moderado",'RIESGO INHERENTE'!L6="Menor"),"Leve",IF(AND(C7="Indirectamente",E7="Fuerte",'RIESGO INHERENTE'!L6="Catastrófico"),"Mayor",IF(AND(C7="Indirectamente",E7="Fuerte",'RIESGO INHERENTE'!L6="Mayor"),"Moderado",IF(AND(C7="Indirectamente",E7="Fuerte",'RIESGO INHERENTE'!L6="Moderado"),"Menor",IF(AND(C7="Indirectamente",E7="Fuerte",'RIESGO INHERENTE'!L6="Menor"),"Leve",'RIESGO INHERENTE'!L6)))))))))))))</f>
        <v>Leve</v>
      </c>
      <c r="H7" s="95" t="str">
        <f>IF(OR(AND(F7="Muy Baja",G7="Leve"),AND(F7="Baja",G7="Leve"),AND(F7="Muy Baja",G7="Menor")),"BAJO",IF(OR(AND(F7="Alta",G7="Leve"),AND(F7="Alta",G7="Menor"),AND(F7="Baja",G7="Menor"),AND(F7="Media",G7="Leve"),AND(F7="Media",G7="Menor"),AND(F7="Media",G7="Moderado"),AND(F7="Baja",G7="Moderado"),AND(F7="Muy Baja",G7="Moderado")),"MODERADO",IF(OR(AND(F7="Muy Alta",G7="Moderado"),AND(F7="Muy Alta",G7="Mayor"),AND(F7="Muy Alta",G7="Leve"),AND(F7="Muy Alta",G7="Menor"),AND(F7="Alta",G7="Moderado"),AND(F7="Alta",G7="Mayor"),AND(F7="Media",G7="Mayor"),AND(F7="Baja",G7="Mayor"),AND(F7="Muy Baja",G7="Mayor"),AND(F7="Muy Baja",G7="Catastrófico")),"ALTO",IF(OR(AND(F7="Muy Alta",G7="Catastrófico"),AND(F7="Alta",G7="Catastrófico"),AND(F7="Media",G7="Catastrófico"),AND(F7="Baja",G7="Catastrófico")),"EXTREMO",0))))</f>
        <v>BAJO</v>
      </c>
      <c r="I7" s="83"/>
      <c r="J7" s="83"/>
      <c r="K7" s="83"/>
      <c r="L7" s="83"/>
      <c r="M7" s="83"/>
      <c r="N7" s="83"/>
      <c r="O7" s="83"/>
      <c r="P7" s="83"/>
      <c r="Q7" s="83"/>
      <c r="R7" s="83"/>
      <c r="S7" s="83"/>
      <c r="T7" s="83"/>
      <c r="U7" s="83"/>
      <c r="V7" s="83"/>
      <c r="W7" s="83"/>
      <c r="X7" s="83"/>
      <c r="Y7" s="83"/>
      <c r="Z7" s="83"/>
      <c r="AA7" s="83"/>
      <c r="AB7" s="83"/>
      <c r="AC7" s="83"/>
      <c r="AD7" s="83"/>
      <c r="AE7" s="83"/>
      <c r="AF7" s="83"/>
      <c r="AG7" s="83"/>
      <c r="AH7" s="83"/>
    </row>
    <row r="8" spans="1:34" ht="18" customHeight="1" x14ac:dyDescent="0.2">
      <c r="A8" s="95">
        <v>3</v>
      </c>
      <c r="B8" s="94" t="s">
        <v>1708</v>
      </c>
      <c r="C8" s="94" t="s">
        <v>1708</v>
      </c>
      <c r="D8" s="95">
        <f>(SUMIF('TRATAMIENTO DE RIESGO'!$A$6:$A$146,'VALORACIÓN CON CONTROLES'!A8,'TRATAMIENTO DE RIESGO'!$Q$6:$Q$146))/(COUNTIF('TRATAMIENTO DE RIESGO'!$A$6:$A$156,'VALORACIÓN CON CONTROLES'!A8))</f>
        <v>100</v>
      </c>
      <c r="E8" s="95" t="str">
        <f t="shared" ref="E8:E36" si="0">IF(D8=100,"Fuerte",IF(AND(D8&lt;99,D8&gt;=50),"Moderado",IF(AND(D8&lt;49,D8&gt;0),"Debil")))</f>
        <v>Fuerte</v>
      </c>
      <c r="F8" s="95" t="str">
        <f>IF(AND(B8="Directamente",E8="Fuerte",'RIESGO INHERENTE'!K7="Media"),"Muy Baja",IF(AND(B8="Directamente",E8="Fuerte",'RIESGO INHERENTE'!K7="Alta"),"Baja",IF(AND(B8="Directamente",E8="Fuerte",'RIESGO INHERENTE'!K7="Muy Alta"),"Media",IF(AND(B8="Directamente",E8="Fuerte",'RIESGO INHERENTE'!K7="Baja"),"Muy Baja",IF(AND(B8="Directamente",E8="Fuerte",'RIESGO INHERENTE'!K7="Media"),"Muy Baja",IF(AND(B8="Directamente",E8="Moderado",'RIESGO INHERENTE'!K7="Muy Alta"),"Alta",IF(AND(B8="Directamente",E8="Moderado",'RIESGO INHERENTE'!K7="Alta"),"Media",IF(AND(B8="Directamente",E8="Moderado",'RIESGO INHERENTE'!K7="Media"),"Baja",IF(AND(B8="Directamente",E8="Moderado",'RIESGO INHERENTE'!K7="Baja"),"Muy Baja",'RIESGO INHERENTE'!K7)))))))))</f>
        <v>Muy Baja</v>
      </c>
      <c r="G8" s="95" t="str">
        <f>IF(AND(C8="Directamente",E8="Fuerte",'RIESGO INHERENTE'!L7="Moderado"),"Leve",IF(AND(C8="Directamente",E8="Fuerte",'RIESGO INHERENTE'!L7="Mayor"),"Menor",IF(AND(C8="Directamente",E8="Fuerte",'RIESGO INHERENTE'!L7="Catastrófico"),"Moderado",IF(AND(C8="Directamente",E8="Fuerte",'RIESGO INHERENTE'!L7="Menor"),"Leve",IF(AND(C8="Directamente",E8="Fuerte",'RIESGO INHERENTE'!L7="Moderado"),"Leve",IF(AND(C8="Directamente",E8="Moderado",'RIESGO INHERENTE'!L7="Catastrófico"),"Mayor",IF(AND(C8="Directamente",E8="Moderado",'RIESGO INHERENTE'!L7="Mayor"),"Moderado",IF(AND(C8="Directamente",E8="Moderado",'RIESGO INHERENTE'!L7="Moderado"),"Menor",IF(AND(C8="Directamente",E8="Moderado",'RIESGO INHERENTE'!L7="Menor"),"Leve",IF(AND(C8="Indirectamente",E8="Fuerte",'RIESGO INHERENTE'!L7="Catastrófico"),"Mayor",IF(AND(C8="Indirectamente",E8="Fuerte",'RIESGO INHERENTE'!L7="Mayor"),"Moderado",IF(AND(C8="Indirectamente",E8="Fuerte",'RIESGO INHERENTE'!L7="Moderado"),"Menor",IF(AND(C8="Indirectamente",E8="Fuerte",'RIESGO INHERENTE'!L7="Menor"),"Leve",'RIESGO INHERENTE'!L7)))))))))))))</f>
        <v>Leve</v>
      </c>
      <c r="H8" s="95" t="str">
        <f t="shared" ref="H8:H23" si="1">IF(OR(AND(F8="Muy Baja",G8="Leve"),AND(F8="Baja",G8="Leve"),AND(F8="Muy Baja",G8="Menor")),"BAJO",IF(OR(AND(F8="Alta",G8="Leve"),AND(F8="Alta",G8="Menor"),AND(F8="Baja",G8="Menor"),AND(F8="Media",G8="Leve"),AND(F8="Media",G8="Menor"),AND(F8="Media",G8="Moderado"),AND(F8="Baja",G8="Moderado"),AND(F8="Muy Baja",G8="Moderado")),"MODERADO",IF(OR(AND(F8="Muy Alta",G8="Moderado"),AND(F8="Muy Alta",G8="Mayor"),AND(F8="Muy Alta",G8="Leve"),AND(F8="Muy Alta",G8="Menor"),AND(F8="Alta",G8="Moderado"),AND(F8="Alta",G8="Mayor"),AND(F8="Media",G8="Mayor"),AND(F8="Baja",G8="Mayor"),AND(F8="Muy Baja",G8="Mayor"),AND(F8="Muy Baja",G8="Catastrófico")),"ALTO",IF(OR(AND(F8="Muy Alta",G8="Catastrófico"),AND(F8="Alta",G8="Catastrófico"),AND(F8="Media",G8="Catastrófico"),AND(F8="Baja",G8="Catastrófico")),"EXTREMO",0))))</f>
        <v>BAJO</v>
      </c>
      <c r="I8" s="83"/>
      <c r="J8" s="83"/>
      <c r="K8" s="83"/>
      <c r="L8" s="83"/>
      <c r="M8" s="83"/>
      <c r="N8" s="83"/>
      <c r="O8" s="83"/>
      <c r="P8" s="83"/>
      <c r="Q8" s="83"/>
      <c r="R8" s="83"/>
      <c r="S8" s="83"/>
      <c r="T8" s="83"/>
      <c r="U8" s="83"/>
      <c r="V8" s="83"/>
      <c r="W8" s="83"/>
      <c r="X8" s="83"/>
      <c r="Y8" s="83"/>
      <c r="Z8" s="83"/>
      <c r="AA8" s="83"/>
      <c r="AB8" s="83"/>
      <c r="AC8" s="83"/>
      <c r="AD8" s="83"/>
      <c r="AE8" s="83"/>
      <c r="AF8" s="83"/>
      <c r="AG8" s="83"/>
      <c r="AH8" s="83"/>
    </row>
    <row r="9" spans="1:34" ht="18" customHeight="1" x14ac:dyDescent="0.2">
      <c r="A9" s="95">
        <v>4</v>
      </c>
      <c r="B9" s="94" t="s">
        <v>1708</v>
      </c>
      <c r="C9" s="94" t="s">
        <v>1708</v>
      </c>
      <c r="D9" s="95">
        <f>(SUMIF('TRATAMIENTO DE RIESGO'!$A$6:$A$146,'VALORACIÓN CON CONTROLES'!A9,'TRATAMIENTO DE RIESGO'!$Q$6:$Q$146))/(COUNTIF('TRATAMIENTO DE RIESGO'!$A$6:$A$156,'VALORACIÓN CON CONTROLES'!A9))</f>
        <v>100</v>
      </c>
      <c r="E9" s="95" t="str">
        <f t="shared" si="0"/>
        <v>Fuerte</v>
      </c>
      <c r="F9" s="95" t="str">
        <f>IF(AND(B9="Directamente",E9="Fuerte",'RIESGO INHERENTE'!K8="Media"),"Muy Baja",IF(AND(B9="Directamente",E9="Fuerte",'RIESGO INHERENTE'!K8="Alta"),"Baja",IF(AND(B9="Directamente",E9="Fuerte",'RIESGO INHERENTE'!K8="Muy Alta"),"Media",IF(AND(B9="Directamente",E9="Fuerte",'RIESGO INHERENTE'!K8="Baja"),"Muy Baja",IF(AND(B9="Directamente",E9="Fuerte",'RIESGO INHERENTE'!K8="Media"),"Muy Baja",IF(AND(B9="Directamente",E9="Moderado",'RIESGO INHERENTE'!K8="Muy Alta"),"Alta",IF(AND(B9="Directamente",E9="Moderado",'RIESGO INHERENTE'!K8="Alta"),"Media",IF(AND(B9="Directamente",E9="Moderado",'RIESGO INHERENTE'!K8="Media"),"Baja",IF(AND(B9="Directamente",E9="Moderado",'RIESGO INHERENTE'!K8="Baja"),"Muy Baja",'RIESGO INHERENTE'!K8)))))))))</f>
        <v>Muy Baja</v>
      </c>
      <c r="G9" s="95" t="str">
        <f>IF(AND(C9="Directamente",E9="Fuerte",'RIESGO INHERENTE'!L8="Moderado"),"Leve",IF(AND(C9="Directamente",E9="Fuerte",'RIESGO INHERENTE'!L8="Mayor"),"Menor",IF(AND(C9="Directamente",E9="Fuerte",'RIESGO INHERENTE'!L8="Catastrófico"),"Moderado",IF(AND(C9="Directamente",E9="Fuerte",'RIESGO INHERENTE'!L8="Menor"),"Leve",IF(AND(C9="Directamente",E9="Fuerte",'RIESGO INHERENTE'!L8="Moderado"),"Leve",IF(AND(C9="Directamente",E9="Moderado",'RIESGO INHERENTE'!L8="Catastrófico"),"Mayor",IF(AND(C9="Directamente",E9="Moderado",'RIESGO INHERENTE'!L8="Mayor"),"Moderado",IF(AND(C9="Directamente",E9="Moderado",'RIESGO INHERENTE'!L8="Moderado"),"Menor",IF(AND(C9="Directamente",E9="Moderado",'RIESGO INHERENTE'!L8="Menor"),"Leve",IF(AND(C9="Indirectamente",E9="Fuerte",'RIESGO INHERENTE'!L8="Catastrófico"),"Mayor",IF(AND(C9="Indirectamente",E9="Fuerte",'RIESGO INHERENTE'!L8="Mayor"),"Moderado",IF(AND(C9="Indirectamente",E9="Fuerte",'RIESGO INHERENTE'!L8="Moderado"),"Menor",IF(AND(C9="Indirectamente",E9="Fuerte",'RIESGO INHERENTE'!L8="Menor"),"Leve",'RIESGO INHERENTE'!L8)))))))))))))</f>
        <v>Leve</v>
      </c>
      <c r="H9" s="95" t="str">
        <f t="shared" si="1"/>
        <v>BAJO</v>
      </c>
      <c r="I9" s="83"/>
      <c r="J9" s="83"/>
      <c r="K9" s="83"/>
      <c r="L9" s="83"/>
      <c r="M9" s="83"/>
      <c r="N9" s="83"/>
      <c r="O9" s="83"/>
      <c r="P9" s="83"/>
      <c r="Q9" s="83"/>
      <c r="R9" s="83"/>
      <c r="S9" s="83"/>
      <c r="T9" s="83"/>
      <c r="U9" s="83"/>
      <c r="V9" s="83"/>
      <c r="W9" s="83"/>
      <c r="X9" s="83"/>
      <c r="Y9" s="83"/>
      <c r="Z9" s="83"/>
      <c r="AA9" s="83"/>
      <c r="AB9" s="83"/>
      <c r="AC9" s="83"/>
      <c r="AD9" s="83"/>
      <c r="AE9" s="83"/>
      <c r="AF9" s="83"/>
      <c r="AG9" s="83"/>
      <c r="AH9" s="83"/>
    </row>
    <row r="10" spans="1:34" ht="18" customHeight="1" x14ac:dyDescent="0.2">
      <c r="A10" s="95">
        <v>5</v>
      </c>
      <c r="B10" s="94" t="s">
        <v>1708</v>
      </c>
      <c r="C10" s="94" t="s">
        <v>1708</v>
      </c>
      <c r="D10" s="95">
        <f>(SUMIF('TRATAMIENTO DE RIESGO'!$A$6:$A$146,'VALORACIÓN CON CONTROLES'!A10,'TRATAMIENTO DE RIESGO'!$Q$6:$Q$146))/(COUNTIF('TRATAMIENTO DE RIESGO'!$A$6:$A$156,'VALORACIÓN CON CONTROLES'!A10))</f>
        <v>100</v>
      </c>
      <c r="E10" s="95" t="str">
        <f t="shared" si="0"/>
        <v>Fuerte</v>
      </c>
      <c r="F10" s="95" t="str">
        <f>IF(AND(B10="Directamente",E10="Fuerte",'RIESGO INHERENTE'!K9="Media"),"Muy Baja",IF(AND(B10="Directamente",E10="Fuerte",'RIESGO INHERENTE'!K9="Alta"),"Baja",IF(AND(B10="Directamente",E10="Fuerte",'RIESGO INHERENTE'!K9="Muy Alta"),"Media",IF(AND(B10="Directamente",E10="Fuerte",'RIESGO INHERENTE'!K9="Baja"),"Muy Baja",IF(AND(B10="Directamente",E10="Fuerte",'RIESGO INHERENTE'!K9="Media"),"Muy Baja",IF(AND(B10="Directamente",E10="Moderado",'RIESGO INHERENTE'!K9="Muy Alta"),"Alta",IF(AND(B10="Directamente",E10="Moderado",'RIESGO INHERENTE'!K9="Alta"),"Media",IF(AND(B10="Directamente",E10="Moderado",'RIESGO INHERENTE'!K9="Media"),"Baja",IF(AND(B10="Directamente",E10="Moderado",'RIESGO INHERENTE'!K9="Baja"),"Muy Baja",'RIESGO INHERENTE'!K9)))))))))</f>
        <v>Muy Baja</v>
      </c>
      <c r="G10" s="95" t="str">
        <f>IF(AND(C10="Directamente",E10="Fuerte",'RIESGO INHERENTE'!L9="Moderado"),"Leve",IF(AND(C10="Directamente",E10="Fuerte",'RIESGO INHERENTE'!L9="Mayor"),"Menor",IF(AND(C10="Directamente",E10="Fuerte",'RIESGO INHERENTE'!L9="Catastrófico"),"Moderado",IF(AND(C10="Directamente",E10="Fuerte",'RIESGO INHERENTE'!L9="Menor"),"Leve",IF(AND(C10="Directamente",E10="Fuerte",'RIESGO INHERENTE'!L9="Moderado"),"Leve",IF(AND(C10="Directamente",E10="Moderado",'RIESGO INHERENTE'!L9="Catastrófico"),"Mayor",IF(AND(C10="Directamente",E10="Moderado",'RIESGO INHERENTE'!L9="Mayor"),"Moderado",IF(AND(C10="Directamente",E10="Moderado",'RIESGO INHERENTE'!L9="Moderado"),"Menor",IF(AND(C10="Directamente",E10="Moderado",'RIESGO INHERENTE'!L9="Menor"),"Leve",IF(AND(C10="Indirectamente",E10="Fuerte",'RIESGO INHERENTE'!L9="Catastrófico"),"Mayor",IF(AND(C10="Indirectamente",E10="Fuerte",'RIESGO INHERENTE'!L9="Mayor"),"Moderado",IF(AND(C10="Indirectamente",E10="Fuerte",'RIESGO INHERENTE'!L9="Moderado"),"Menor",IF(AND(C10="Indirectamente",E10="Fuerte",'RIESGO INHERENTE'!L9="Menor"),"Leve",'RIESGO INHERENTE'!L9)))))))))))))</f>
        <v>Leve</v>
      </c>
      <c r="H10" s="95" t="str">
        <f t="shared" si="1"/>
        <v>BAJO</v>
      </c>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row>
    <row r="11" spans="1:34" ht="18" customHeight="1" x14ac:dyDescent="0.2">
      <c r="A11" s="95">
        <v>6</v>
      </c>
      <c r="B11" s="94" t="s">
        <v>1708</v>
      </c>
      <c r="C11" s="94" t="s">
        <v>1708</v>
      </c>
      <c r="D11" s="95">
        <f>(SUMIF('TRATAMIENTO DE RIESGO'!$A$6:$A$146,'VALORACIÓN CON CONTROLES'!A11,'TRATAMIENTO DE RIESGO'!$Q$6:$Q$146))/(COUNTIF('TRATAMIENTO DE RIESGO'!$A$6:$A$156,'VALORACIÓN CON CONTROLES'!A11))</f>
        <v>100</v>
      </c>
      <c r="E11" s="95" t="str">
        <f t="shared" si="0"/>
        <v>Fuerte</v>
      </c>
      <c r="F11" s="95" t="str">
        <f>IF(AND(B11="Directamente",E11="Fuerte",'RIESGO INHERENTE'!K10="Media"),"Muy Baja",IF(AND(B11="Directamente",E11="Fuerte",'RIESGO INHERENTE'!K10="Alta"),"Baja",IF(AND(B11="Directamente",E11="Fuerte",'RIESGO INHERENTE'!K10="Muy Alta"),"Media",IF(AND(B11="Directamente",E11="Fuerte",'RIESGO INHERENTE'!K10="Baja"),"Muy Baja",IF(AND(B11="Directamente",E11="Fuerte",'RIESGO INHERENTE'!K10="Media"),"Muy Baja",IF(AND(B11="Directamente",E11="Moderado",'RIESGO INHERENTE'!K10="Muy Alta"),"Alta",IF(AND(B11="Directamente",E11="Moderado",'RIESGO INHERENTE'!K10="Alta"),"Media",IF(AND(B11="Directamente",E11="Moderado",'RIESGO INHERENTE'!K10="Media"),"Baja",IF(AND(B11="Directamente",E11="Moderado",'RIESGO INHERENTE'!K10="Baja"),"Muy Baja",'RIESGO INHERENTE'!K10)))))))))</f>
        <v>Muy Baja</v>
      </c>
      <c r="G11" s="95" t="str">
        <f>IF(AND(C11="Directamente",E11="Fuerte",'RIESGO INHERENTE'!L10="Moderado"),"Leve",IF(AND(C11="Directamente",E11="Fuerte",'RIESGO INHERENTE'!L10="Mayor"),"Menor",IF(AND(C11="Directamente",E11="Fuerte",'RIESGO INHERENTE'!L10="Catastrófico"),"Moderado",IF(AND(C11="Directamente",E11="Fuerte",'RIESGO INHERENTE'!L10="Menor"),"Leve",IF(AND(C11="Directamente",E11="Fuerte",'RIESGO INHERENTE'!L10="Moderado"),"Leve",IF(AND(C11="Directamente",E11="Moderado",'RIESGO INHERENTE'!L10="Catastrófico"),"Mayor",IF(AND(C11="Directamente",E11="Moderado",'RIESGO INHERENTE'!L10="Mayor"),"Moderado",IF(AND(C11="Directamente",E11="Moderado",'RIESGO INHERENTE'!L10="Moderado"),"Menor",IF(AND(C11="Directamente",E11="Moderado",'RIESGO INHERENTE'!L10="Menor"),"Leve",IF(AND(C11="Indirectamente",E11="Fuerte",'RIESGO INHERENTE'!L10="Catastrófico"),"Mayor",IF(AND(C11="Indirectamente",E11="Fuerte",'RIESGO INHERENTE'!L10="Mayor"),"Moderado",IF(AND(C11="Indirectamente",E11="Fuerte",'RIESGO INHERENTE'!L10="Moderado"),"Menor",IF(AND(C11="Indirectamente",E11="Fuerte",'RIESGO INHERENTE'!L10="Menor"),"Leve",'RIESGO INHERENTE'!L10)))))))))))))</f>
        <v>Leve</v>
      </c>
      <c r="H11" s="95" t="str">
        <f t="shared" si="1"/>
        <v>BAJO</v>
      </c>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row>
    <row r="12" spans="1:34" ht="18" customHeight="1" x14ac:dyDescent="0.2">
      <c r="A12" s="95">
        <v>7</v>
      </c>
      <c r="B12" s="94" t="s">
        <v>1708</v>
      </c>
      <c r="C12" s="94" t="s">
        <v>1708</v>
      </c>
      <c r="D12" s="95">
        <f>(SUMIF('TRATAMIENTO DE RIESGO'!$A$6:$A$146,'VALORACIÓN CON CONTROLES'!A12,'TRATAMIENTO DE RIESGO'!$Q$6:$Q$146))/(COUNTIF('TRATAMIENTO DE RIESGO'!$A$6:$A$156,'VALORACIÓN CON CONTROLES'!A12))</f>
        <v>100</v>
      </c>
      <c r="E12" s="95" t="str">
        <f t="shared" si="0"/>
        <v>Fuerte</v>
      </c>
      <c r="F12" s="95" t="str">
        <f>IF(AND(B12="Directamente",E12="Fuerte",'RIESGO INHERENTE'!K11="Media"),"Muy Baja",IF(AND(B12="Directamente",E12="Fuerte",'RIESGO INHERENTE'!K11="Alta"),"Baja",IF(AND(B12="Directamente",E12="Fuerte",'RIESGO INHERENTE'!K11="Muy Alta"),"Media",IF(AND(B12="Directamente",E12="Fuerte",'RIESGO INHERENTE'!K11="Baja"),"Muy Baja",IF(AND(B12="Directamente",E12="Fuerte",'RIESGO INHERENTE'!K11="Media"),"Muy Baja",IF(AND(B12="Directamente",E12="Moderado",'RIESGO INHERENTE'!K11="Muy Alta"),"Alta",IF(AND(B12="Directamente",E12="Moderado",'RIESGO INHERENTE'!K11="Alta"),"Media",IF(AND(B12="Directamente",E12="Moderado",'RIESGO INHERENTE'!K11="Media"),"Baja",IF(AND(B12="Directamente",E12="Moderado",'RIESGO INHERENTE'!K11="Baja"),"Muy Baja",'RIESGO INHERENTE'!K11)))))))))</f>
        <v>Muy Baja</v>
      </c>
      <c r="G12" s="95" t="str">
        <f>IF(AND(C12="Directamente",E12="Fuerte",'RIESGO INHERENTE'!L11="Moderado"),"Leve",IF(AND(C12="Directamente",E12="Fuerte",'RIESGO INHERENTE'!L11="Mayor"),"Menor",IF(AND(C12="Directamente",E12="Fuerte",'RIESGO INHERENTE'!L11="Catastrófico"),"Moderado",IF(AND(C12="Directamente",E12="Fuerte",'RIESGO INHERENTE'!L11="Menor"),"Leve",IF(AND(C12="Directamente",E12="Fuerte",'RIESGO INHERENTE'!L11="Moderado"),"Leve",IF(AND(C12="Directamente",E12="Moderado",'RIESGO INHERENTE'!L11="Catastrófico"),"Mayor",IF(AND(C12="Directamente",E12="Moderado",'RIESGO INHERENTE'!L11="Mayor"),"Moderado",IF(AND(C12="Directamente",E12="Moderado",'RIESGO INHERENTE'!L11="Moderado"),"Menor",IF(AND(C12="Directamente",E12="Moderado",'RIESGO INHERENTE'!L11="Menor"),"Leve",IF(AND(C12="Indirectamente",E12="Fuerte",'RIESGO INHERENTE'!L11="Catastrófico"),"Mayor",IF(AND(C12="Indirectamente",E12="Fuerte",'RIESGO INHERENTE'!L11="Mayor"),"Moderado",IF(AND(C12="Indirectamente",E12="Fuerte",'RIESGO INHERENTE'!L11="Moderado"),"Menor",IF(AND(C12="Indirectamente",E12="Fuerte",'RIESGO INHERENTE'!L11="Menor"),"Leve",'RIESGO INHERENTE'!L11)))))))))))))</f>
        <v>Leve</v>
      </c>
      <c r="H12" s="95" t="str">
        <f t="shared" si="1"/>
        <v>BAJO</v>
      </c>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row>
    <row r="13" spans="1:34" ht="18" customHeight="1" x14ac:dyDescent="0.2">
      <c r="A13" s="95">
        <v>8</v>
      </c>
      <c r="B13" s="94" t="s">
        <v>1708</v>
      </c>
      <c r="C13" s="94" t="s">
        <v>1708</v>
      </c>
      <c r="D13" s="95">
        <f>(SUMIF('TRATAMIENTO DE RIESGO'!$A$6:$A$146,'VALORACIÓN CON CONTROLES'!A13,'TRATAMIENTO DE RIESGO'!$Q$6:$Q$146))/(COUNTIF('TRATAMIENTO DE RIESGO'!$A$6:$A$156,'VALORACIÓN CON CONTROLES'!A13))</f>
        <v>100</v>
      </c>
      <c r="E13" s="95" t="str">
        <f t="shared" si="0"/>
        <v>Fuerte</v>
      </c>
      <c r="F13" s="95" t="str">
        <f>IF(AND(B13="Directamente",E13="Fuerte",'RIESGO INHERENTE'!K12="Media"),"Muy Baja",IF(AND(B13="Directamente",E13="Fuerte",'RIESGO INHERENTE'!K12="Alta"),"Baja",IF(AND(B13="Directamente",E13="Fuerte",'RIESGO INHERENTE'!K12="Muy Alta"),"Media",IF(AND(B13="Directamente",E13="Fuerte",'RIESGO INHERENTE'!K12="Baja"),"Muy Baja",IF(AND(B13="Directamente",E13="Fuerte",'RIESGO INHERENTE'!K12="Media"),"Muy Baja",IF(AND(B13="Directamente",E13="Moderado",'RIESGO INHERENTE'!K12="Muy Alta"),"Alta",IF(AND(B13="Directamente",E13="Moderado",'RIESGO INHERENTE'!K12="Alta"),"Media",IF(AND(B13="Directamente",E13="Moderado",'RIESGO INHERENTE'!K12="Media"),"Baja",IF(AND(B13="Directamente",E13="Moderado",'RIESGO INHERENTE'!K12="Baja"),"Muy Baja",'RIESGO INHERENTE'!K12)))))))))</f>
        <v>Muy Baja</v>
      </c>
      <c r="G13" s="95" t="str">
        <f>IF(AND(C13="Directamente",E13="Fuerte",'RIESGO INHERENTE'!L12="Moderado"),"Leve",IF(AND(C13="Directamente",E13="Fuerte",'RIESGO INHERENTE'!L12="Mayor"),"Menor",IF(AND(C13="Directamente",E13="Fuerte",'RIESGO INHERENTE'!L12="Catastrófico"),"Moderado",IF(AND(C13="Directamente",E13="Fuerte",'RIESGO INHERENTE'!L12="Menor"),"Leve",IF(AND(C13="Directamente",E13="Fuerte",'RIESGO INHERENTE'!L12="Moderado"),"Leve",IF(AND(C13="Directamente",E13="Moderado",'RIESGO INHERENTE'!L12="Catastrófico"),"Mayor",IF(AND(C13="Directamente",E13="Moderado",'RIESGO INHERENTE'!L12="Mayor"),"Moderado",IF(AND(C13="Directamente",E13="Moderado",'RIESGO INHERENTE'!L12="Moderado"),"Menor",IF(AND(C13="Directamente",E13="Moderado",'RIESGO INHERENTE'!L12="Menor"),"Leve",IF(AND(C13="Indirectamente",E13="Fuerte",'RIESGO INHERENTE'!L12="Catastrófico"),"Mayor",IF(AND(C13="Indirectamente",E13="Fuerte",'RIESGO INHERENTE'!L12="Mayor"),"Moderado",IF(AND(C13="Indirectamente",E13="Fuerte",'RIESGO INHERENTE'!L12="Moderado"),"Menor",IF(AND(C13="Indirectamente",E13="Fuerte",'RIESGO INHERENTE'!L12="Menor"),"Leve",'RIESGO INHERENTE'!L12)))))))))))))</f>
        <v>Leve</v>
      </c>
      <c r="H13" s="95" t="str">
        <f t="shared" si="1"/>
        <v>BAJO</v>
      </c>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row>
    <row r="14" spans="1:34" ht="18" customHeight="1" x14ac:dyDescent="0.2">
      <c r="A14" s="95">
        <v>9</v>
      </c>
      <c r="B14" s="94" t="s">
        <v>1708</v>
      </c>
      <c r="C14" s="94" t="s">
        <v>1708</v>
      </c>
      <c r="D14" s="95">
        <f>(SUMIF('TRATAMIENTO DE RIESGO'!$A$6:$A$146,'VALORACIÓN CON CONTROLES'!A14,'TRATAMIENTO DE RIESGO'!$Q$6:$Q$146))/(COUNTIF('TRATAMIENTO DE RIESGO'!$A$6:$A$156,'VALORACIÓN CON CONTROLES'!A14))</f>
        <v>100</v>
      </c>
      <c r="E14" s="95" t="str">
        <f t="shared" si="0"/>
        <v>Fuerte</v>
      </c>
      <c r="F14" s="95" t="str">
        <f>IF(AND(B14="Directamente",E14="Fuerte",'RIESGO INHERENTE'!K13="Media"),"Muy Baja",IF(AND(B14="Directamente",E14="Fuerte",'RIESGO INHERENTE'!K13="Alta"),"Baja",IF(AND(B14="Directamente",E14="Fuerte",'RIESGO INHERENTE'!K13="Muy Alta"),"Media",IF(AND(B14="Directamente",E14="Fuerte",'RIESGO INHERENTE'!K13="Baja"),"Muy Baja",IF(AND(B14="Directamente",E14="Fuerte",'RIESGO INHERENTE'!K13="Media"),"Muy Baja",IF(AND(B14="Directamente",E14="Moderado",'RIESGO INHERENTE'!K13="Muy Alta"),"Alta",IF(AND(B14="Directamente",E14="Moderado",'RIESGO INHERENTE'!K13="Alta"),"Media",IF(AND(B14="Directamente",E14="Moderado",'RIESGO INHERENTE'!K13="Media"),"Baja",IF(AND(B14="Directamente",E14="Moderado",'RIESGO INHERENTE'!K13="Baja"),"Muy Baja",'RIESGO INHERENTE'!K13)))))))))</f>
        <v>Muy Baja</v>
      </c>
      <c r="G14" s="95" t="str">
        <f>IF(AND(C14="Directamente",E14="Fuerte",'RIESGO INHERENTE'!L13="Moderado"),"Leve",IF(AND(C14="Directamente",E14="Fuerte",'RIESGO INHERENTE'!L13="Mayor"),"Menor",IF(AND(C14="Directamente",E14="Fuerte",'RIESGO INHERENTE'!L13="Catastrófico"),"Moderado",IF(AND(C14="Directamente",E14="Fuerte",'RIESGO INHERENTE'!L13="Menor"),"Leve",IF(AND(C14="Directamente",E14="Fuerte",'RIESGO INHERENTE'!L13="Moderado"),"Leve",IF(AND(C14="Directamente",E14="Moderado",'RIESGO INHERENTE'!L13="Catastrófico"),"Mayor",IF(AND(C14="Directamente",E14="Moderado",'RIESGO INHERENTE'!L13="Mayor"),"Moderado",IF(AND(C14="Directamente",E14="Moderado",'RIESGO INHERENTE'!L13="Moderado"),"Menor",IF(AND(C14="Directamente",E14="Moderado",'RIESGO INHERENTE'!L13="Menor"),"Leve",IF(AND(C14="Indirectamente",E14="Fuerte",'RIESGO INHERENTE'!L13="Catastrófico"),"Mayor",IF(AND(C14="Indirectamente",E14="Fuerte",'RIESGO INHERENTE'!L13="Mayor"),"Moderado",IF(AND(C14="Indirectamente",E14="Fuerte",'RIESGO INHERENTE'!L13="Moderado"),"Menor",IF(AND(C14="Indirectamente",E14="Fuerte",'RIESGO INHERENTE'!L13="Menor"),"Leve",'RIESGO INHERENTE'!L13)))))))))))))</f>
        <v>Leve</v>
      </c>
      <c r="H14" s="95" t="str">
        <f t="shared" si="1"/>
        <v>BAJO</v>
      </c>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row>
    <row r="15" spans="1:34" ht="18" customHeight="1" x14ac:dyDescent="0.2">
      <c r="A15" s="95">
        <v>10</v>
      </c>
      <c r="B15" s="94" t="s">
        <v>1708</v>
      </c>
      <c r="C15" s="94" t="s">
        <v>1708</v>
      </c>
      <c r="D15" s="95">
        <f>(SUMIF('TRATAMIENTO DE RIESGO'!$A$6:$A$146,'VALORACIÓN CON CONTROLES'!A15,'TRATAMIENTO DE RIESGO'!$Q$6:$Q$146))/(COUNTIF('TRATAMIENTO DE RIESGO'!$A$6:$A$156,'VALORACIÓN CON CONTROLES'!A15))</f>
        <v>100</v>
      </c>
      <c r="E15" s="95" t="str">
        <f t="shared" si="0"/>
        <v>Fuerte</v>
      </c>
      <c r="F15" s="95" t="str">
        <f>IF(AND(B15="Directamente",E15="Fuerte",'RIESGO INHERENTE'!K14="Media"),"Muy Baja",IF(AND(B15="Directamente",E15="Fuerte",'RIESGO INHERENTE'!K14="Alta"),"Baja",IF(AND(B15="Directamente",E15="Fuerte",'RIESGO INHERENTE'!K14="Muy Alta"),"Media",IF(AND(B15="Directamente",E15="Fuerte",'RIESGO INHERENTE'!K14="Baja"),"Muy Baja",IF(AND(B15="Directamente",E15="Fuerte",'RIESGO INHERENTE'!K14="Media"),"Muy Baja",IF(AND(B15="Directamente",E15="Moderado",'RIESGO INHERENTE'!K14="Muy Alta"),"Alta",IF(AND(B15="Directamente",E15="Moderado",'RIESGO INHERENTE'!K14="Alta"),"Media",IF(AND(B15="Directamente",E15="Moderado",'RIESGO INHERENTE'!K14="Media"),"Baja",IF(AND(B15="Directamente",E15="Moderado",'RIESGO INHERENTE'!K14="Baja"),"Muy Baja",'RIESGO INHERENTE'!K14)))))))))</f>
        <v>Muy Baja</v>
      </c>
      <c r="G15" s="95" t="str">
        <f>IF(AND(C15="Directamente",E15="Fuerte",'RIESGO INHERENTE'!L14="Moderado"),"Leve",IF(AND(C15="Directamente",E15="Fuerte",'RIESGO INHERENTE'!L14="Mayor"),"Menor",IF(AND(C15="Directamente",E15="Fuerte",'RIESGO INHERENTE'!L14="Catastrófico"),"Moderado",IF(AND(C15="Directamente",E15="Fuerte",'RIESGO INHERENTE'!L14="Menor"),"Leve",IF(AND(C15="Directamente",E15="Fuerte",'RIESGO INHERENTE'!L14="Moderado"),"Leve",IF(AND(C15="Directamente",E15="Moderado",'RIESGO INHERENTE'!L14="Catastrófico"),"Mayor",IF(AND(C15="Directamente",E15="Moderado",'RIESGO INHERENTE'!L14="Mayor"),"Moderado",IF(AND(C15="Directamente",E15="Moderado",'RIESGO INHERENTE'!L14="Moderado"),"Menor",IF(AND(C15="Directamente",E15="Moderado",'RIESGO INHERENTE'!L14="Menor"),"Leve",IF(AND(C15="Indirectamente",E15="Fuerte",'RIESGO INHERENTE'!L14="Catastrófico"),"Mayor",IF(AND(C15="Indirectamente",E15="Fuerte",'RIESGO INHERENTE'!L14="Mayor"),"Moderado",IF(AND(C15="Indirectamente",E15="Fuerte",'RIESGO INHERENTE'!L14="Moderado"),"Menor",IF(AND(C15="Indirectamente",E15="Fuerte",'RIESGO INHERENTE'!L14="Menor"),"Leve",'RIESGO INHERENTE'!L14)))))))))))))</f>
        <v>Menor</v>
      </c>
      <c r="H15" s="95" t="str">
        <f t="shared" si="1"/>
        <v>BAJO</v>
      </c>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row>
    <row r="16" spans="1:34" ht="18" customHeight="1" x14ac:dyDescent="0.2">
      <c r="A16" s="95">
        <v>11</v>
      </c>
      <c r="B16" s="94" t="s">
        <v>1708</v>
      </c>
      <c r="C16" s="94" t="s">
        <v>1708</v>
      </c>
      <c r="D16" s="95">
        <f>(SUMIF('TRATAMIENTO DE RIESGO'!$A$6:$A$146,'VALORACIÓN CON CONTROLES'!A16,'TRATAMIENTO DE RIESGO'!$Q$6:$Q$146))/(COUNTIF('TRATAMIENTO DE RIESGO'!$A$6:$A$156,'VALORACIÓN CON CONTROLES'!A16))</f>
        <v>100</v>
      </c>
      <c r="E16" s="95" t="str">
        <f t="shared" si="0"/>
        <v>Fuerte</v>
      </c>
      <c r="F16" s="95" t="str">
        <f>IF(AND(B16="Directamente",E16="Fuerte",'RIESGO INHERENTE'!K15="Media"),"Muy Baja",IF(AND(B16="Directamente",E16="Fuerte",'RIESGO INHERENTE'!K15="Alta"),"Baja",IF(AND(B16="Directamente",E16="Fuerte",'RIESGO INHERENTE'!K15="Muy Alta"),"Media",IF(AND(B16="Directamente",E16="Fuerte",'RIESGO INHERENTE'!K15="Baja"),"Muy Baja",IF(AND(B16="Directamente",E16="Fuerte",'RIESGO INHERENTE'!K15="Media"),"Muy Baja",IF(AND(B16="Directamente",E16="Moderado",'RIESGO INHERENTE'!K15="Muy Alta"),"Alta",IF(AND(B16="Directamente",E16="Moderado",'RIESGO INHERENTE'!K15="Alta"),"Media",IF(AND(B16="Directamente",E16="Moderado",'RIESGO INHERENTE'!K15="Media"),"Baja",IF(AND(B16="Directamente",E16="Moderado",'RIESGO INHERENTE'!K15="Baja"),"Muy Baja",'RIESGO INHERENTE'!K15)))))))))</f>
        <v>Muy Baja</v>
      </c>
      <c r="G16" s="95" t="str">
        <f>IF(AND(C16="Directamente",E16="Fuerte",'RIESGO INHERENTE'!L15="Moderado"),"Leve",IF(AND(C16="Directamente",E16="Fuerte",'RIESGO INHERENTE'!L15="Mayor"),"Menor",IF(AND(C16="Directamente",E16="Fuerte",'RIESGO INHERENTE'!L15="Catastrófico"),"Moderado",IF(AND(C16="Directamente",E16="Fuerte",'RIESGO INHERENTE'!L15="Menor"),"Leve",IF(AND(C16="Directamente",E16="Fuerte",'RIESGO INHERENTE'!L15="Moderado"),"Leve",IF(AND(C16="Directamente",E16="Moderado",'RIESGO INHERENTE'!L15="Catastrófico"),"Mayor",IF(AND(C16="Directamente",E16="Moderado",'RIESGO INHERENTE'!L15="Mayor"),"Moderado",IF(AND(C16="Directamente",E16="Moderado",'RIESGO INHERENTE'!L15="Moderado"),"Menor",IF(AND(C16="Directamente",E16="Moderado",'RIESGO INHERENTE'!L15="Menor"),"Leve",IF(AND(C16="Indirectamente",E16="Fuerte",'RIESGO INHERENTE'!L15="Catastrófico"),"Mayor",IF(AND(C16="Indirectamente",E16="Fuerte",'RIESGO INHERENTE'!L15="Mayor"),"Moderado",IF(AND(C16="Indirectamente",E16="Fuerte",'RIESGO INHERENTE'!L15="Moderado"),"Menor",IF(AND(C16="Indirectamente",E16="Fuerte",'RIESGO INHERENTE'!L15="Menor"),"Leve",'RIESGO INHERENTE'!L15)))))))))))))</f>
        <v>Leve</v>
      </c>
      <c r="H16" s="95" t="str">
        <f t="shared" si="1"/>
        <v>BAJO</v>
      </c>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row>
    <row r="17" spans="1:34" ht="18" customHeight="1" x14ac:dyDescent="0.2">
      <c r="A17" s="95">
        <v>12</v>
      </c>
      <c r="B17" s="94" t="s">
        <v>1708</v>
      </c>
      <c r="C17" s="94" t="s">
        <v>1708</v>
      </c>
      <c r="D17" s="95">
        <f>(SUMIF('TRATAMIENTO DE RIESGO'!$A$6:$A$146,'VALORACIÓN CON CONTROLES'!A17,'TRATAMIENTO DE RIESGO'!$Q$6:$Q$146))/(COUNTIF('TRATAMIENTO DE RIESGO'!$A$6:$A$156,'VALORACIÓN CON CONTROLES'!A17))</f>
        <v>100</v>
      </c>
      <c r="E17" s="95" t="str">
        <f t="shared" si="0"/>
        <v>Fuerte</v>
      </c>
      <c r="F17" s="95" t="str">
        <f>IF(AND(B17="Directamente",E17="Fuerte",'RIESGO INHERENTE'!K16="Media"),"Muy Baja",IF(AND(B17="Directamente",E17="Fuerte",'RIESGO INHERENTE'!K16="Alta"),"Baja",IF(AND(B17="Directamente",E17="Fuerte",'RIESGO INHERENTE'!K16="Muy Alta"),"Media",IF(AND(B17="Directamente",E17="Fuerte",'RIESGO INHERENTE'!K16="Baja"),"Muy Baja",IF(AND(B17="Directamente",E17="Fuerte",'RIESGO INHERENTE'!K16="Media"),"Muy Baja",IF(AND(B17="Directamente",E17="Moderado",'RIESGO INHERENTE'!K16="Muy Alta"),"Alta",IF(AND(B17="Directamente",E17="Moderado",'RIESGO INHERENTE'!K16="Alta"),"Media",IF(AND(B17="Directamente",E17="Moderado",'RIESGO INHERENTE'!K16="Media"),"Baja",IF(AND(B17="Directamente",E17="Moderado",'RIESGO INHERENTE'!K16="Baja"),"Muy Baja",'RIESGO INHERENTE'!K16)))))))))</f>
        <v>Muy Baja</v>
      </c>
      <c r="G17" s="95" t="str">
        <f>IF(AND(C17="Directamente",E17="Fuerte",'RIESGO INHERENTE'!L16="Moderado"),"Leve",IF(AND(C17="Directamente",E17="Fuerte",'RIESGO INHERENTE'!L16="Mayor"),"Menor",IF(AND(C17="Directamente",E17="Fuerte",'RIESGO INHERENTE'!L16="Catastrófico"),"Moderado",IF(AND(C17="Directamente",E17="Fuerte",'RIESGO INHERENTE'!L16="Menor"),"Leve",IF(AND(C17="Directamente",E17="Fuerte",'RIESGO INHERENTE'!L16="Moderado"),"Leve",IF(AND(C17="Directamente",E17="Moderado",'RIESGO INHERENTE'!L16="Catastrófico"),"Mayor",IF(AND(C17="Directamente",E17="Moderado",'RIESGO INHERENTE'!L16="Mayor"),"Moderado",IF(AND(C17="Directamente",E17="Moderado",'RIESGO INHERENTE'!L16="Moderado"),"Menor",IF(AND(C17="Directamente",E17="Moderado",'RIESGO INHERENTE'!L16="Menor"),"Leve",IF(AND(C17="Indirectamente",E17="Fuerte",'RIESGO INHERENTE'!L16="Catastrófico"),"Mayor",IF(AND(C17="Indirectamente",E17="Fuerte",'RIESGO INHERENTE'!L16="Mayor"),"Moderado",IF(AND(C17="Indirectamente",E17="Fuerte",'RIESGO INHERENTE'!L16="Moderado"),"Menor",IF(AND(C17="Indirectamente",E17="Fuerte",'RIESGO INHERENTE'!L16="Menor"),"Leve",'RIESGO INHERENTE'!L16)))))))))))))</f>
        <v>Leve</v>
      </c>
      <c r="H17" s="95" t="str">
        <f t="shared" si="1"/>
        <v>BAJO</v>
      </c>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row>
    <row r="18" spans="1:34" ht="18" customHeight="1" x14ac:dyDescent="0.2">
      <c r="A18" s="95">
        <v>13</v>
      </c>
      <c r="B18" s="94" t="s">
        <v>1708</v>
      </c>
      <c r="C18" s="94" t="s">
        <v>1708</v>
      </c>
      <c r="D18" s="95">
        <f>(SUMIF('TRATAMIENTO DE RIESGO'!$A$6:$A$146,'VALORACIÓN CON CONTROLES'!A18,'TRATAMIENTO DE RIESGO'!$Q$6:$Q$146))/(COUNTIF('TRATAMIENTO DE RIESGO'!$A$6:$A$156,'VALORACIÓN CON CONTROLES'!A18))</f>
        <v>100</v>
      </c>
      <c r="E18" s="95" t="str">
        <f t="shared" si="0"/>
        <v>Fuerte</v>
      </c>
      <c r="F18" s="95" t="str">
        <f>IF(AND(B18="Directamente",E18="Fuerte",'RIESGO INHERENTE'!K17="Media"),"Muy Baja",IF(AND(B18="Directamente",E18="Fuerte",'RIESGO INHERENTE'!K17="Alta"),"Baja",IF(AND(B18="Directamente",E18="Fuerte",'RIESGO INHERENTE'!K17="Muy Alta"),"Media",IF(AND(B18="Directamente",E18="Fuerte",'RIESGO INHERENTE'!K17="Baja"),"Muy Baja",IF(AND(B18="Directamente",E18="Fuerte",'RIESGO INHERENTE'!K17="Media"),"Muy Baja",IF(AND(B18="Directamente",E18="Moderado",'RIESGO INHERENTE'!K17="Muy Alta"),"Alta",IF(AND(B18="Directamente",E18="Moderado",'RIESGO INHERENTE'!K17="Alta"),"Media",IF(AND(B18="Directamente",E18="Moderado",'RIESGO INHERENTE'!K17="Media"),"Baja",IF(AND(B18="Directamente",E18="Moderado",'RIESGO INHERENTE'!K17="Baja"),"Muy Baja",'RIESGO INHERENTE'!K17)))))))))</f>
        <v>Muy Baja</v>
      </c>
      <c r="G18" s="95" t="str">
        <f>IF(AND(C18="Directamente",E18="Fuerte",'RIESGO INHERENTE'!L17="Moderado"),"Leve",IF(AND(C18="Directamente",E18="Fuerte",'RIESGO INHERENTE'!L17="Mayor"),"Menor",IF(AND(C18="Directamente",E18="Fuerte",'RIESGO INHERENTE'!L17="Catastrófico"),"Moderado",IF(AND(C18="Directamente",E18="Fuerte",'RIESGO INHERENTE'!L17="Menor"),"Leve",IF(AND(C18="Directamente",E18="Fuerte",'RIESGO INHERENTE'!L17="Moderado"),"Leve",IF(AND(C18="Directamente",E18="Moderado",'RIESGO INHERENTE'!L17="Catastrófico"),"Mayor",IF(AND(C18="Directamente",E18="Moderado",'RIESGO INHERENTE'!L17="Mayor"),"Moderado",IF(AND(C18="Directamente",E18="Moderado",'RIESGO INHERENTE'!L17="Moderado"),"Menor",IF(AND(C18="Directamente",E18="Moderado",'RIESGO INHERENTE'!L17="Menor"),"Leve",IF(AND(C18="Indirectamente",E18="Fuerte",'RIESGO INHERENTE'!L17="Catastrófico"),"Mayor",IF(AND(C18="Indirectamente",E18="Fuerte",'RIESGO INHERENTE'!L17="Mayor"),"Moderado",IF(AND(C18="Indirectamente",E18="Fuerte",'RIESGO INHERENTE'!L17="Moderado"),"Menor",IF(AND(C18="Indirectamente",E18="Fuerte",'RIESGO INHERENTE'!L17="Menor"),"Leve",'RIESGO INHERENTE'!L17)))))))))))))</f>
        <v>Leve</v>
      </c>
      <c r="H18" s="95" t="str">
        <f t="shared" si="1"/>
        <v>BAJO</v>
      </c>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row>
    <row r="19" spans="1:34" ht="18" customHeight="1" x14ac:dyDescent="0.2">
      <c r="A19" s="95">
        <v>14</v>
      </c>
      <c r="B19" s="94" t="s">
        <v>1708</v>
      </c>
      <c r="C19" s="94" t="s">
        <v>1708</v>
      </c>
      <c r="D19" s="95">
        <f>(SUMIF('TRATAMIENTO DE RIESGO'!$A$6:$A$146,'VALORACIÓN CON CONTROLES'!A19,'TRATAMIENTO DE RIESGO'!$Q$6:$Q$146))/(COUNTIF('TRATAMIENTO DE RIESGO'!$A$6:$A$156,'VALORACIÓN CON CONTROLES'!A19))</f>
        <v>100</v>
      </c>
      <c r="E19" s="95" t="str">
        <f t="shared" si="0"/>
        <v>Fuerte</v>
      </c>
      <c r="F19" s="95" t="str">
        <f>IF(AND(B19="Directamente",E19="Fuerte",'RIESGO INHERENTE'!K18="Media"),"Muy Baja",IF(AND(B19="Directamente",E19="Fuerte",'RIESGO INHERENTE'!K18="Alta"),"Baja",IF(AND(B19="Directamente",E19="Fuerte",'RIESGO INHERENTE'!K18="Muy Alta"),"Media",IF(AND(B19="Directamente",E19="Fuerte",'RIESGO INHERENTE'!K18="Baja"),"Muy Baja",IF(AND(B19="Directamente",E19="Fuerte",'RIESGO INHERENTE'!K18="Media"),"Muy Baja",IF(AND(B19="Directamente",E19="Moderado",'RIESGO INHERENTE'!K18="Muy Alta"),"Alta",IF(AND(B19="Directamente",E19="Moderado",'RIESGO INHERENTE'!K18="Alta"),"Media",IF(AND(B19="Directamente",E19="Moderado",'RIESGO INHERENTE'!K18="Media"),"Baja",IF(AND(B19="Directamente",E19="Moderado",'RIESGO INHERENTE'!K18="Baja"),"Muy Baja",'RIESGO INHERENTE'!K18)))))))))</f>
        <v>Muy Baja</v>
      </c>
      <c r="G19" s="95" t="str">
        <f>IF(AND(C19="Directamente",E19="Fuerte",'RIESGO INHERENTE'!L18="Moderado"),"Leve",IF(AND(C19="Directamente",E19="Fuerte",'RIESGO INHERENTE'!L18="Mayor"),"Menor",IF(AND(C19="Directamente",E19="Fuerte",'RIESGO INHERENTE'!L18="Catastrófico"),"Moderado",IF(AND(C19="Directamente",E19="Fuerte",'RIESGO INHERENTE'!L18="Menor"),"Leve",IF(AND(C19="Directamente",E19="Fuerte",'RIESGO INHERENTE'!L18="Moderado"),"Leve",IF(AND(C19="Directamente",E19="Moderado",'RIESGO INHERENTE'!L18="Catastrófico"),"Mayor",IF(AND(C19="Directamente",E19="Moderado",'RIESGO INHERENTE'!L18="Mayor"),"Moderado",IF(AND(C19="Directamente",E19="Moderado",'RIESGO INHERENTE'!L18="Moderado"),"Menor",IF(AND(C19="Directamente",E19="Moderado",'RIESGO INHERENTE'!L18="Menor"),"Leve",IF(AND(C19="Indirectamente",E19="Fuerte",'RIESGO INHERENTE'!L18="Catastrófico"),"Mayor",IF(AND(C19="Indirectamente",E19="Fuerte",'RIESGO INHERENTE'!L18="Mayor"),"Moderado",IF(AND(C19="Indirectamente",E19="Fuerte",'RIESGO INHERENTE'!L18="Moderado"),"Menor",IF(AND(C19="Indirectamente",E19="Fuerte",'RIESGO INHERENTE'!L18="Menor"),"Leve",'RIESGO INHERENTE'!L18)))))))))))))</f>
        <v>Leve</v>
      </c>
      <c r="H19" s="95" t="str">
        <f t="shared" si="1"/>
        <v>BAJO</v>
      </c>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row>
    <row r="20" spans="1:34" ht="18" customHeight="1" x14ac:dyDescent="0.2">
      <c r="A20" s="95">
        <v>15</v>
      </c>
      <c r="B20" s="94" t="s">
        <v>1708</v>
      </c>
      <c r="C20" s="94" t="s">
        <v>1708</v>
      </c>
      <c r="D20" s="95">
        <f>(SUMIF('TRATAMIENTO DE RIESGO'!$A$6:$A$146,'VALORACIÓN CON CONTROLES'!A20,'TRATAMIENTO DE RIESGO'!$Q$6:$Q$146))/(COUNTIF('TRATAMIENTO DE RIESGO'!$A$6:$A$156,'VALORACIÓN CON CONTROLES'!A20))</f>
        <v>100</v>
      </c>
      <c r="E20" s="95" t="str">
        <f t="shared" si="0"/>
        <v>Fuerte</v>
      </c>
      <c r="F20" s="95" t="str">
        <f>IF(AND(B20="Directamente",E20="Fuerte",'RIESGO INHERENTE'!K19="Media"),"Muy Baja",IF(AND(B20="Directamente",E20="Fuerte",'RIESGO INHERENTE'!K19="Alta"),"Baja",IF(AND(B20="Directamente",E20="Fuerte",'RIESGO INHERENTE'!K19="Muy Alta"),"Media",IF(AND(B20="Directamente",E20="Fuerte",'RIESGO INHERENTE'!K19="Baja"),"Muy Baja",IF(AND(B20="Directamente",E20="Fuerte",'RIESGO INHERENTE'!K19="Media"),"Muy Baja",IF(AND(B20="Directamente",E20="Moderado",'RIESGO INHERENTE'!K19="Muy Alta"),"Alta",IF(AND(B20="Directamente",E20="Moderado",'RIESGO INHERENTE'!K19="Alta"),"Media",IF(AND(B20="Directamente",E20="Moderado",'RIESGO INHERENTE'!K19="Media"),"Baja",IF(AND(B20="Directamente",E20="Moderado",'RIESGO INHERENTE'!K19="Baja"),"Muy Baja",'RIESGO INHERENTE'!K19)))))))))</f>
        <v>Muy Baja</v>
      </c>
      <c r="G20" s="95" t="str">
        <f>IF(AND(C20="Directamente",E20="Fuerte",'RIESGO INHERENTE'!L19="Moderado"),"Leve",IF(AND(C20="Directamente",E20="Fuerte",'RIESGO INHERENTE'!L19="Mayor"),"Menor",IF(AND(C20="Directamente",E20="Fuerte",'RIESGO INHERENTE'!L19="Catastrófico"),"Moderado",IF(AND(C20="Directamente",E20="Fuerte",'RIESGO INHERENTE'!L19="Menor"),"Leve",IF(AND(C20="Directamente",E20="Fuerte",'RIESGO INHERENTE'!L19="Moderado"),"Leve",IF(AND(C20="Directamente",E20="Moderado",'RIESGO INHERENTE'!L19="Catastrófico"),"Mayor",IF(AND(C20="Directamente",E20="Moderado",'RIESGO INHERENTE'!L19="Mayor"),"Moderado",IF(AND(C20="Directamente",E20="Moderado",'RIESGO INHERENTE'!L19="Moderado"),"Menor",IF(AND(C20="Directamente",E20="Moderado",'RIESGO INHERENTE'!L19="Menor"),"Leve",IF(AND(C20="Indirectamente",E20="Fuerte",'RIESGO INHERENTE'!L19="Catastrófico"),"Mayor",IF(AND(C20="Indirectamente",E20="Fuerte",'RIESGO INHERENTE'!L19="Mayor"),"Moderado",IF(AND(C20="Indirectamente",E20="Fuerte",'RIESGO INHERENTE'!L19="Moderado"),"Menor",IF(AND(C20="Indirectamente",E20="Fuerte",'RIESGO INHERENTE'!L19="Menor"),"Leve",'RIESGO INHERENTE'!L19)))))))))))))</f>
        <v>Leve</v>
      </c>
      <c r="H20" s="95" t="str">
        <f t="shared" si="1"/>
        <v>BAJO</v>
      </c>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row>
    <row r="21" spans="1:34" ht="18" customHeight="1" x14ac:dyDescent="0.2">
      <c r="A21" s="95">
        <v>16</v>
      </c>
      <c r="B21" s="94" t="s">
        <v>1708</v>
      </c>
      <c r="C21" s="94" t="s">
        <v>1708</v>
      </c>
      <c r="D21" s="95">
        <f>(SUMIF('TRATAMIENTO DE RIESGO'!$A$6:$A$146,'VALORACIÓN CON CONTROLES'!A21,'TRATAMIENTO DE RIESGO'!$Q$6:$Q$146))/(COUNTIF('TRATAMIENTO DE RIESGO'!$A$6:$A$156,'VALORACIÓN CON CONTROLES'!A21))</f>
        <v>100</v>
      </c>
      <c r="E21" s="95" t="str">
        <f t="shared" si="0"/>
        <v>Fuerte</v>
      </c>
      <c r="F21" s="95" t="str">
        <f>IF(AND(B21="Directamente",E21="Fuerte",'RIESGO INHERENTE'!K20="Media"),"Muy Baja",IF(AND(B21="Directamente",E21="Fuerte",'RIESGO INHERENTE'!K20="Alta"),"Baja",IF(AND(B21="Directamente",E21="Fuerte",'RIESGO INHERENTE'!K20="Muy Alta"),"Media",IF(AND(B21="Directamente",E21="Fuerte",'RIESGO INHERENTE'!K20="Baja"),"Muy Baja",IF(AND(B21="Directamente",E21="Fuerte",'RIESGO INHERENTE'!K20="Media"),"Muy Baja",IF(AND(B21="Directamente",E21="Moderado",'RIESGO INHERENTE'!K20="Muy Alta"),"Alta",IF(AND(B21="Directamente",E21="Moderado",'RIESGO INHERENTE'!K20="Alta"),"Media",IF(AND(B21="Directamente",E21="Moderado",'RIESGO INHERENTE'!K20="Media"),"Baja",IF(AND(B21="Directamente",E21="Moderado",'RIESGO INHERENTE'!K20="Baja"),"Muy Baja",'RIESGO INHERENTE'!K20)))))))))</f>
        <v>Muy Baja</v>
      </c>
      <c r="G21" s="95" t="str">
        <f>IF(AND(C21="Directamente",E21="Fuerte",'RIESGO INHERENTE'!L20="Moderado"),"Leve",IF(AND(C21="Directamente",E21="Fuerte",'RIESGO INHERENTE'!L20="Mayor"),"Menor",IF(AND(C21="Directamente",E21="Fuerte",'RIESGO INHERENTE'!L20="Catastrófico"),"Moderado",IF(AND(C21="Directamente",E21="Fuerte",'RIESGO INHERENTE'!L20="Menor"),"Leve",IF(AND(C21="Directamente",E21="Fuerte",'RIESGO INHERENTE'!L20="Moderado"),"Leve",IF(AND(C21="Directamente",E21="Moderado",'RIESGO INHERENTE'!L20="Catastrófico"),"Mayor",IF(AND(C21="Directamente",E21="Moderado",'RIESGO INHERENTE'!L20="Mayor"),"Moderado",IF(AND(C21="Directamente",E21="Moderado",'RIESGO INHERENTE'!L20="Moderado"),"Menor",IF(AND(C21="Directamente",E21="Moderado",'RIESGO INHERENTE'!L20="Menor"),"Leve",IF(AND(C21="Indirectamente",E21="Fuerte",'RIESGO INHERENTE'!L20="Catastrófico"),"Mayor",IF(AND(C21="Indirectamente",E21="Fuerte",'RIESGO INHERENTE'!L20="Mayor"),"Moderado",IF(AND(C21="Indirectamente",E21="Fuerte",'RIESGO INHERENTE'!L20="Moderado"),"Menor",IF(AND(C21="Indirectamente",E21="Fuerte",'RIESGO INHERENTE'!L20="Menor"),"Leve",'RIESGO INHERENTE'!L20)))))))))))))</f>
        <v>Leve</v>
      </c>
      <c r="H21" s="95" t="str">
        <f t="shared" si="1"/>
        <v>BAJO</v>
      </c>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row>
    <row r="22" spans="1:34" ht="18" customHeight="1" x14ac:dyDescent="0.2">
      <c r="A22" s="95">
        <v>17</v>
      </c>
      <c r="B22" s="94" t="s">
        <v>1708</v>
      </c>
      <c r="C22" s="94" t="s">
        <v>1708</v>
      </c>
      <c r="D22" s="95">
        <f>(SUMIF('TRATAMIENTO DE RIESGO'!$A$6:$A$146,'VALORACIÓN CON CONTROLES'!A22,'TRATAMIENTO DE RIESGO'!$Q$6:$Q$146))/(COUNTIF('TRATAMIENTO DE RIESGO'!$A$6:$A$156,'VALORACIÓN CON CONTROLES'!A22))</f>
        <v>100</v>
      </c>
      <c r="E22" s="95" t="str">
        <f t="shared" si="0"/>
        <v>Fuerte</v>
      </c>
      <c r="F22" s="95" t="str">
        <f>IF(AND(B22="Directamente",E22="Fuerte",'RIESGO INHERENTE'!K21="Media"),"Muy Baja",IF(AND(B22="Directamente",E22="Fuerte",'RIESGO INHERENTE'!K21="Alta"),"Baja",IF(AND(B22="Directamente",E22="Fuerte",'RIESGO INHERENTE'!K21="Muy Alta"),"Media",IF(AND(B22="Directamente",E22="Fuerte",'RIESGO INHERENTE'!K21="Baja"),"Muy Baja",IF(AND(B22="Directamente",E22="Fuerte",'RIESGO INHERENTE'!K21="Media"),"Muy Baja",IF(AND(B22="Directamente",E22="Moderado",'RIESGO INHERENTE'!K21="Muy Alta"),"Alta",IF(AND(B22="Directamente",E22="Moderado",'RIESGO INHERENTE'!K21="Alta"),"Media",IF(AND(B22="Directamente",E22="Moderado",'RIESGO INHERENTE'!K21="Media"),"Baja",IF(AND(B22="Directamente",E22="Moderado",'RIESGO INHERENTE'!K21="Baja"),"Muy Baja",'RIESGO INHERENTE'!K21)))))))))</f>
        <v>Muy Baja</v>
      </c>
      <c r="G22" s="95" t="str">
        <f>IF(AND(C22="Directamente",E22="Fuerte",'RIESGO INHERENTE'!L21="Moderado"),"Leve",IF(AND(C22="Directamente",E22="Fuerte",'RIESGO INHERENTE'!L21="Mayor"),"Menor",IF(AND(C22="Directamente",E22="Fuerte",'RIESGO INHERENTE'!L21="Catastrófico"),"Moderado",IF(AND(C22="Directamente",E22="Fuerte",'RIESGO INHERENTE'!L21="Menor"),"Leve",IF(AND(C22="Directamente",E22="Fuerte",'RIESGO INHERENTE'!L21="Moderado"),"Leve",IF(AND(C22="Directamente",E22="Moderado",'RIESGO INHERENTE'!L21="Catastrófico"),"Mayor",IF(AND(C22="Directamente",E22="Moderado",'RIESGO INHERENTE'!L21="Mayor"),"Moderado",IF(AND(C22="Directamente",E22="Moderado",'RIESGO INHERENTE'!L21="Moderado"),"Menor",IF(AND(C22="Directamente",E22="Moderado",'RIESGO INHERENTE'!L21="Menor"),"Leve",IF(AND(C22="Indirectamente",E22="Fuerte",'RIESGO INHERENTE'!L21="Catastrófico"),"Mayor",IF(AND(C22="Indirectamente",E22="Fuerte",'RIESGO INHERENTE'!L21="Mayor"),"Moderado",IF(AND(C22="Indirectamente",E22="Fuerte",'RIESGO INHERENTE'!L21="Moderado"),"Menor",IF(AND(C22="Indirectamente",E22="Fuerte",'RIESGO INHERENTE'!L21="Menor"),"Leve",'RIESGO INHERENTE'!L21)))))))))))))</f>
        <v>Leve</v>
      </c>
      <c r="H22" s="95" t="str">
        <f t="shared" si="1"/>
        <v>BAJO</v>
      </c>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row>
    <row r="23" spans="1:34" ht="18" customHeight="1" x14ac:dyDescent="0.2">
      <c r="A23" s="95">
        <v>18</v>
      </c>
      <c r="B23" s="94" t="s">
        <v>1708</v>
      </c>
      <c r="C23" s="94" t="s">
        <v>1708</v>
      </c>
      <c r="D23" s="95">
        <f>(SUMIF('TRATAMIENTO DE RIESGO'!$A$6:$A$146,'VALORACIÓN CON CONTROLES'!A23,'TRATAMIENTO DE RIESGO'!$Q$6:$Q$146))/(COUNTIF('TRATAMIENTO DE RIESGO'!$A$6:$A$156,'VALORACIÓN CON CONTROLES'!A23))</f>
        <v>100</v>
      </c>
      <c r="E23" s="95" t="str">
        <f t="shared" si="0"/>
        <v>Fuerte</v>
      </c>
      <c r="F23" s="95" t="str">
        <f>IF(AND(B23="Directamente",E23="Fuerte",'RIESGO INHERENTE'!K22="Media"),"Muy Baja",IF(AND(B23="Directamente",E23="Fuerte",'RIESGO INHERENTE'!K22="Alta"),"Baja",IF(AND(B23="Directamente",E23="Fuerte",'RIESGO INHERENTE'!K22="Muy Alta"),"Media",IF(AND(B23="Directamente",E23="Fuerte",'RIESGO INHERENTE'!K22="Baja"),"Muy Baja",IF(AND(B23="Directamente",E23="Fuerte",'RIESGO INHERENTE'!K22="Media"),"Muy Baja",IF(AND(B23="Directamente",E23="Moderado",'RIESGO INHERENTE'!K22="Muy Alta"),"Alta",IF(AND(B23="Directamente",E23="Moderado",'RIESGO INHERENTE'!K22="Alta"),"Media",IF(AND(B23="Directamente",E23="Moderado",'RIESGO INHERENTE'!K22="Media"),"Baja",IF(AND(B23="Directamente",E23="Moderado",'RIESGO INHERENTE'!K22="Baja"),"Muy Baja",'RIESGO INHERENTE'!K22)))))))))</f>
        <v>Muy Baja</v>
      </c>
      <c r="G23" s="95" t="str">
        <f>IF(AND(C23="Directamente",E23="Fuerte",'RIESGO INHERENTE'!L22="Moderado"),"Leve",IF(AND(C23="Directamente",E23="Fuerte",'RIESGO INHERENTE'!L22="Mayor"),"Menor",IF(AND(C23="Directamente",E23="Fuerte",'RIESGO INHERENTE'!L22="Catastrófico"),"Moderado",IF(AND(C23="Directamente",E23="Fuerte",'RIESGO INHERENTE'!L22="Menor"),"Leve",IF(AND(C23="Directamente",E23="Fuerte",'RIESGO INHERENTE'!L22="Moderado"),"Leve",IF(AND(C23="Directamente",E23="Moderado",'RIESGO INHERENTE'!L22="Catastrófico"),"Mayor",IF(AND(C23="Directamente",E23="Moderado",'RIESGO INHERENTE'!L22="Mayor"),"Moderado",IF(AND(C23="Directamente",E23="Moderado",'RIESGO INHERENTE'!L22="Moderado"),"Menor",IF(AND(C23="Directamente",E23="Moderado",'RIESGO INHERENTE'!L22="Menor"),"Leve",IF(AND(C23="Indirectamente",E23="Fuerte",'RIESGO INHERENTE'!L22="Catastrófico"),"Mayor",IF(AND(C23="Indirectamente",E23="Fuerte",'RIESGO INHERENTE'!L22="Mayor"),"Moderado",IF(AND(C23="Indirectamente",E23="Fuerte",'RIESGO INHERENTE'!L22="Moderado"),"Menor",IF(AND(C23="Indirectamente",E23="Fuerte",'RIESGO INHERENTE'!L22="Menor"),"Leve",'RIESGO INHERENTE'!L22)))))))))))))</f>
        <v>Leve</v>
      </c>
      <c r="H23" s="95" t="str">
        <f t="shared" si="1"/>
        <v>BAJO</v>
      </c>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row>
    <row r="24" spans="1:34" x14ac:dyDescent="0.2">
      <c r="A24" s="95">
        <v>19</v>
      </c>
      <c r="B24" s="94" t="s">
        <v>1708</v>
      </c>
      <c r="C24" s="94" t="s">
        <v>1708</v>
      </c>
      <c r="D24" s="95">
        <f>(SUMIF('TRATAMIENTO DE RIESGO'!$A$6:$A$146,'VALORACIÓN CON CONTROLES'!A24,'TRATAMIENTO DE RIESGO'!$Q$6:$Q$146))/(COUNTIF('TRATAMIENTO DE RIESGO'!$A$6:$A$156,'VALORACIÓN CON CONTROLES'!A24))</f>
        <v>100</v>
      </c>
      <c r="E24" s="95" t="str">
        <f t="shared" si="0"/>
        <v>Fuerte</v>
      </c>
      <c r="F24" s="95" t="str">
        <f>IF(AND(B24="Directamente",E24="Fuerte",'RIESGO INHERENTE'!K21="Media"),"Muy Baja",IF(AND(B24="Directamente",E24="Fuerte",'RIESGO INHERENTE'!K21="Alta"),"Baja",IF(AND(B24="Directamente",E24="Fuerte",'RIESGO INHERENTE'!K21="Muy Alta"),"Media",IF(AND(B24="Directamente",E24="Fuerte",'RIESGO INHERENTE'!K21="Baja"),"Muy Baja",IF(AND(B24="Directamente",E24="Fuerte",'RIESGO INHERENTE'!K21="Media"),"Muy Baja",IF(AND(B24="Directamente",E24="Moderado",'RIESGO INHERENTE'!K21="Muy Alta"),"Alta",IF(AND(B24="Directamente",E24="Moderado",'RIESGO INHERENTE'!K21="Alta"),"Media",IF(AND(B24="Directamente",E24="Moderado",'RIESGO INHERENTE'!K21="Media"),"Baja",IF(AND(B24="Directamente",E24="Moderado",'RIESGO INHERENTE'!K21="Baja"),"Muy Baja",'RIESGO INHERENTE'!K21)))))))))</f>
        <v>Muy Baja</v>
      </c>
      <c r="G24" s="95" t="str">
        <f>IF(AND(C24="Directamente",E24="Fuerte",'RIESGO INHERENTE'!L21="Moderado"),"Leve",IF(AND(C24="Directamente",E24="Fuerte",'RIESGO INHERENTE'!L21="Mayor"),"Menor",IF(AND(C24="Directamente",E24="Fuerte",'RIESGO INHERENTE'!L21="Catastrófico"),"Moderado",IF(AND(C24="Directamente",E24="Fuerte",'RIESGO INHERENTE'!L21="Menor"),"Leve",IF(AND(C24="Directamente",E24="Fuerte",'RIESGO INHERENTE'!L21="Moderado"),"Leve",IF(AND(C24="Directamente",E24="Moderado",'RIESGO INHERENTE'!L21="Catastrófico"),"Mayor",IF(AND(C24="Directamente",E24="Moderado",'RIESGO INHERENTE'!L21="Mayor"),"Moderado",IF(AND(C24="Directamente",E24="Moderado",'RIESGO INHERENTE'!L21="Moderado"),"Menor",IF(AND(C24="Directamente",E24="Moderado",'RIESGO INHERENTE'!L21="Menor"),"Leve",IF(AND(C24="Indirectamente",E24="Fuerte",'RIESGO INHERENTE'!L21="Catastrófico"),"Mayor",IF(AND(C24="Indirectamente",E24="Fuerte",'RIESGO INHERENTE'!L21="Mayor"),"Moderado",IF(AND(C24="Indirectamente",E24="Fuerte",'RIESGO INHERENTE'!L21="Moderado"),"Menor",IF(AND(C24="Indirectamente",E24="Fuerte",'RIESGO INHERENTE'!L21="Menor"),"Leve",'RIESGO INHERENTE'!L21)))))))))))))</f>
        <v>Leve</v>
      </c>
      <c r="H24" s="95" t="str">
        <f t="shared" ref="H24:H36" si="2">IF(OR(AND(F24="Muy Baja",G24="Leve"),AND(F24="Baja",G24="Leve"),AND(F24="Muy Baja",G24="Menor")),"BAJO",IF(OR(AND(F24="Alta",G24="Leve"),AND(F24="Alta",G24="Menor"),AND(F24="Baja",G24="Menor"),AND(F24="Media",G24="Leve"),AND(F24="Media",G24="Menor"),AND(F24="Media",G24="Moderado"),AND(F24="Baja",G24="Moderado"),AND(F24="Muy Baja",G24="Moderado")),"MODERADO",IF(OR(AND(F24="Muy Alta",G24="Moderado"),AND(F24="Muy Alta",G24="Mayor"),AND(F24="Muy Alta",G24="Leve"),AND(F24="Muy Alta",G24="Menor"),AND(F24="Alta",G24="Moderado"),AND(F24="Alta",G24="Mayor"),AND(F24="Media",G24="Mayor"),AND(F24="Baja",G24="Mayor"),AND(F24="Muy Baja",G24="Mayor"),AND(F24="Muy Baja",G24="Catastrófico")),"ALTO",IF(OR(AND(F24="Muy Alta",G24="Catastrófico"),AND(F24="Alta",G24="Catastrófico"),AND(F24="Media",G24="Catastrófico"),AND(F24="Baja",G24="Catastrófico")),"EXTREMO",0))))</f>
        <v>BAJO</v>
      </c>
    </row>
    <row r="25" spans="1:34" x14ac:dyDescent="0.2">
      <c r="A25" s="95">
        <v>20</v>
      </c>
      <c r="B25" s="94" t="s">
        <v>1708</v>
      </c>
      <c r="C25" s="94" t="s">
        <v>1708</v>
      </c>
      <c r="D25" s="95">
        <f>(SUMIF('TRATAMIENTO DE RIESGO'!$A$6:$A$146,'VALORACIÓN CON CONTROLES'!A25,'TRATAMIENTO DE RIESGO'!$Q$6:$Q$146))/(COUNTIF('TRATAMIENTO DE RIESGO'!$A$6:$A$156,'VALORACIÓN CON CONTROLES'!A25))</f>
        <v>100</v>
      </c>
      <c r="E25" s="95" t="str">
        <f t="shared" si="0"/>
        <v>Fuerte</v>
      </c>
      <c r="F25" s="95" t="str">
        <f>IF(AND(B25="Directamente",E25="Fuerte",'RIESGO INHERENTE'!K22="Media"),"Muy Baja",IF(AND(B25="Directamente",E25="Fuerte",'RIESGO INHERENTE'!K22="Alta"),"Baja",IF(AND(B25="Directamente",E25="Fuerte",'RIESGO INHERENTE'!K22="Muy Alta"),"Media",IF(AND(B25="Directamente",E25="Fuerte",'RIESGO INHERENTE'!K22="Baja"),"Muy Baja",IF(AND(B25="Directamente",E25="Fuerte",'RIESGO INHERENTE'!K22="Media"),"Muy Baja",IF(AND(B25="Directamente",E25="Moderado",'RIESGO INHERENTE'!K22="Muy Alta"),"Alta",IF(AND(B25="Directamente",E25="Moderado",'RIESGO INHERENTE'!K22="Alta"),"Media",IF(AND(B25="Directamente",E25="Moderado",'RIESGO INHERENTE'!K22="Media"),"Baja",IF(AND(B25="Directamente",E25="Moderado",'RIESGO INHERENTE'!K22="Baja"),"Muy Baja",'RIESGO INHERENTE'!K22)))))))))</f>
        <v>Muy Baja</v>
      </c>
      <c r="G25" s="95" t="str">
        <f>IF(AND(C25="Directamente",E25="Fuerte",'RIESGO INHERENTE'!L22="Moderado"),"Leve",IF(AND(C25="Directamente",E25="Fuerte",'RIESGO INHERENTE'!L22="Mayor"),"Menor",IF(AND(C25="Directamente",E25="Fuerte",'RIESGO INHERENTE'!L22="Catastrófico"),"Moderado",IF(AND(C25="Directamente",E25="Fuerte",'RIESGO INHERENTE'!L22="Menor"),"Leve",IF(AND(C25="Directamente",E25="Fuerte",'RIESGO INHERENTE'!L22="Moderado"),"Leve",IF(AND(C25="Directamente",E25="Moderado",'RIESGO INHERENTE'!L22="Catastrófico"),"Mayor",IF(AND(C25="Directamente",E25="Moderado",'RIESGO INHERENTE'!L22="Mayor"),"Moderado",IF(AND(C25="Directamente",E25="Moderado",'RIESGO INHERENTE'!L22="Moderado"),"Menor",IF(AND(C25="Directamente",E25="Moderado",'RIESGO INHERENTE'!L22="Menor"),"Leve",IF(AND(C25="Indirectamente",E25="Fuerte",'RIESGO INHERENTE'!L22="Catastrófico"),"Mayor",IF(AND(C25="Indirectamente",E25="Fuerte",'RIESGO INHERENTE'!L22="Mayor"),"Moderado",IF(AND(C25="Indirectamente",E25="Fuerte",'RIESGO INHERENTE'!L22="Moderado"),"Menor",IF(AND(C25="Indirectamente",E25="Fuerte",'RIESGO INHERENTE'!L22="Menor"),"Leve",'RIESGO INHERENTE'!L22)))))))))))))</f>
        <v>Leve</v>
      </c>
      <c r="H25" s="95" t="str">
        <f t="shared" si="2"/>
        <v>BAJO</v>
      </c>
    </row>
    <row r="26" spans="1:34" x14ac:dyDescent="0.2">
      <c r="A26" s="95">
        <v>21</v>
      </c>
      <c r="B26" s="94" t="s">
        <v>1708</v>
      </c>
      <c r="C26" s="94" t="s">
        <v>1708</v>
      </c>
      <c r="D26" s="95">
        <f>(SUMIF('TRATAMIENTO DE RIESGO'!$A$6:$A$146,'VALORACIÓN CON CONTROLES'!A26,'TRATAMIENTO DE RIESGO'!$Q$6:$Q$146))/(COUNTIF('TRATAMIENTO DE RIESGO'!$A$6:$A$156,'VALORACIÓN CON CONTROLES'!A26))</f>
        <v>100</v>
      </c>
      <c r="E26" s="95" t="str">
        <f t="shared" si="0"/>
        <v>Fuerte</v>
      </c>
      <c r="F26" s="95" t="str">
        <f>IF(AND(B26="Directamente",E26="Fuerte",'RIESGO INHERENTE'!K23="Media"),"Muy Baja",IF(AND(B26="Directamente",E26="Fuerte",'RIESGO INHERENTE'!K23="Alta"),"Baja",IF(AND(B26="Directamente",E26="Fuerte",'RIESGO INHERENTE'!K23="Muy Alta"),"Media",IF(AND(B26="Directamente",E26="Fuerte",'RIESGO INHERENTE'!K23="Baja"),"Muy Baja",IF(AND(B26="Directamente",E26="Fuerte",'RIESGO INHERENTE'!K23="Media"),"Muy Baja",IF(AND(B26="Directamente",E26="Moderado",'RIESGO INHERENTE'!K23="Muy Alta"),"Alta",IF(AND(B26="Directamente",E26="Moderado",'RIESGO INHERENTE'!K23="Alta"),"Media",IF(AND(B26="Directamente",E26="Moderado",'RIESGO INHERENTE'!K23="Media"),"Baja",IF(AND(B26="Directamente",E26="Moderado",'RIESGO INHERENTE'!K23="Baja"),"Muy Baja",'RIESGO INHERENTE'!K23)))))))))</f>
        <v>Muy Baja</v>
      </c>
      <c r="G26" s="95" t="str">
        <f>IF(AND(C26="Directamente",E26="Fuerte",'RIESGO INHERENTE'!L23="Moderado"),"Leve",IF(AND(C26="Directamente",E26="Fuerte",'RIESGO INHERENTE'!L23="Mayor"),"Menor",IF(AND(C26="Directamente",E26="Fuerte",'RIESGO INHERENTE'!L23="Catastrófico"),"Moderado",IF(AND(C26="Directamente",E26="Fuerte",'RIESGO INHERENTE'!L23="Menor"),"Leve",IF(AND(C26="Directamente",E26="Fuerte",'RIESGO INHERENTE'!L23="Moderado"),"Leve",IF(AND(C26="Directamente",E26="Moderado",'RIESGO INHERENTE'!L23="Catastrófico"),"Mayor",IF(AND(C26="Directamente",E26="Moderado",'RIESGO INHERENTE'!L23="Mayor"),"Moderado",IF(AND(C26="Directamente",E26="Moderado",'RIESGO INHERENTE'!L23="Moderado"),"Menor",IF(AND(C26="Directamente",E26="Moderado",'RIESGO INHERENTE'!L23="Menor"),"Leve",IF(AND(C26="Indirectamente",E26="Fuerte",'RIESGO INHERENTE'!L23="Catastrófico"),"Mayor",IF(AND(C26="Indirectamente",E26="Fuerte",'RIESGO INHERENTE'!L23="Mayor"),"Moderado",IF(AND(C26="Indirectamente",E26="Fuerte",'RIESGO INHERENTE'!L23="Moderado"),"Menor",IF(AND(C26="Indirectamente",E26="Fuerte",'RIESGO INHERENTE'!L23="Menor"),"Leve",'RIESGO INHERENTE'!L23)))))))))))))</f>
        <v>Leve</v>
      </c>
      <c r="H26" s="95" t="str">
        <f t="shared" si="2"/>
        <v>BAJO</v>
      </c>
    </row>
    <row r="27" spans="1:34" x14ac:dyDescent="0.2">
      <c r="A27" s="95">
        <v>22</v>
      </c>
      <c r="B27" s="94" t="s">
        <v>1708</v>
      </c>
      <c r="C27" s="94" t="s">
        <v>1708</v>
      </c>
      <c r="D27" s="95">
        <f>(SUMIF('TRATAMIENTO DE RIESGO'!$A$6:$A$146,'VALORACIÓN CON CONTROLES'!A27,'TRATAMIENTO DE RIESGO'!$Q$6:$Q$146))/(COUNTIF('TRATAMIENTO DE RIESGO'!$A$6:$A$156,'VALORACIÓN CON CONTROLES'!A27))</f>
        <v>100</v>
      </c>
      <c r="E27" s="95" t="str">
        <f t="shared" si="0"/>
        <v>Fuerte</v>
      </c>
      <c r="F27" s="95" t="str">
        <f>IF(AND(B27="Directamente",E27="Fuerte",'RIESGO INHERENTE'!K24="Media"),"Muy Baja",IF(AND(B27="Directamente",E27="Fuerte",'RIESGO INHERENTE'!K24="Alta"),"Baja",IF(AND(B27="Directamente",E27="Fuerte",'RIESGO INHERENTE'!K24="Muy Alta"),"Media",IF(AND(B27="Directamente",E27="Fuerte",'RIESGO INHERENTE'!K24="Baja"),"Muy Baja",IF(AND(B27="Directamente",E27="Fuerte",'RIESGO INHERENTE'!K24="Media"),"Muy Baja",IF(AND(B27="Directamente",E27="Moderado",'RIESGO INHERENTE'!K24="Muy Alta"),"Alta",IF(AND(B27="Directamente",E27="Moderado",'RIESGO INHERENTE'!K24="Alta"),"Media",IF(AND(B27="Directamente",E27="Moderado",'RIESGO INHERENTE'!K24="Media"),"Baja",IF(AND(B27="Directamente",E27="Moderado",'RIESGO INHERENTE'!K24="Baja"),"Muy Baja",'RIESGO INHERENTE'!K24)))))))))</f>
        <v>Muy Baja</v>
      </c>
      <c r="G27" s="95" t="str">
        <f>IF(AND(C27="Directamente",E27="Fuerte",'RIESGO INHERENTE'!L24="Moderado"),"Leve",IF(AND(C27="Directamente",E27="Fuerte",'RIESGO INHERENTE'!L24="Mayor"),"Menor",IF(AND(C27="Directamente",E27="Fuerte",'RIESGO INHERENTE'!L24="Catastrófico"),"Moderado",IF(AND(C27="Directamente",E27="Fuerte",'RIESGO INHERENTE'!L24="Menor"),"Leve",IF(AND(C27="Directamente",E27="Fuerte",'RIESGO INHERENTE'!L24="Moderado"),"Leve",IF(AND(C27="Directamente",E27="Moderado",'RIESGO INHERENTE'!L24="Catastrófico"),"Mayor",IF(AND(C27="Directamente",E27="Moderado",'RIESGO INHERENTE'!L24="Mayor"),"Moderado",IF(AND(C27="Directamente",E27="Moderado",'RIESGO INHERENTE'!L24="Moderado"),"Menor",IF(AND(C27="Directamente",E27="Moderado",'RIESGO INHERENTE'!L24="Menor"),"Leve",IF(AND(C27="Indirectamente",E27="Fuerte",'RIESGO INHERENTE'!L24="Catastrófico"),"Mayor",IF(AND(C27="Indirectamente",E27="Fuerte",'RIESGO INHERENTE'!L24="Mayor"),"Moderado",IF(AND(C27="Indirectamente",E27="Fuerte",'RIESGO INHERENTE'!L24="Moderado"),"Menor",IF(AND(C27="Indirectamente",E27="Fuerte",'RIESGO INHERENTE'!L24="Menor"),"Leve",'RIESGO INHERENTE'!L24)))))))))))))</f>
        <v>Leve</v>
      </c>
      <c r="H27" s="95" t="str">
        <f t="shared" si="2"/>
        <v>BAJO</v>
      </c>
    </row>
    <row r="28" spans="1:34" x14ac:dyDescent="0.2">
      <c r="A28" s="95">
        <v>23</v>
      </c>
      <c r="B28" s="94" t="s">
        <v>1708</v>
      </c>
      <c r="C28" s="94" t="s">
        <v>1708</v>
      </c>
      <c r="D28" s="95">
        <f>(SUMIF('TRATAMIENTO DE RIESGO'!$A$6:$A$146,'VALORACIÓN CON CONTROLES'!A28,'TRATAMIENTO DE RIESGO'!$Q$6:$Q$146))/(COUNTIF('TRATAMIENTO DE RIESGO'!$A$6:$A$156,'VALORACIÓN CON CONTROLES'!A28))</f>
        <v>100</v>
      </c>
      <c r="E28" s="95" t="str">
        <f t="shared" si="0"/>
        <v>Fuerte</v>
      </c>
      <c r="F28" s="95" t="str">
        <f>IF(AND(B28="Directamente",E28="Fuerte",'RIESGO INHERENTE'!K25="Media"),"Muy Baja",IF(AND(B28="Directamente",E28="Fuerte",'RIESGO INHERENTE'!K25="Alta"),"Baja",IF(AND(B28="Directamente",E28="Fuerte",'RIESGO INHERENTE'!K25="Muy Alta"),"Media",IF(AND(B28="Directamente",E28="Fuerte",'RIESGO INHERENTE'!K25="Baja"),"Muy Baja",IF(AND(B28="Directamente",E28="Fuerte",'RIESGO INHERENTE'!K25="Media"),"Muy Baja",IF(AND(B28="Directamente",E28="Moderado",'RIESGO INHERENTE'!K25="Muy Alta"),"Alta",IF(AND(B28="Directamente",E28="Moderado",'RIESGO INHERENTE'!K25="Alta"),"Media",IF(AND(B28="Directamente",E28="Moderado",'RIESGO INHERENTE'!K25="Media"),"Baja",IF(AND(B28="Directamente",E28="Moderado",'RIESGO INHERENTE'!K25="Baja"),"Muy Baja",'RIESGO INHERENTE'!K25)))))))))</f>
        <v>Muy Baja</v>
      </c>
      <c r="G28" s="95" t="str">
        <f>IF(AND(C28="Directamente",E28="Fuerte",'RIESGO INHERENTE'!L25="Moderado"),"Leve",IF(AND(C28="Directamente",E28="Fuerte",'RIESGO INHERENTE'!L25="Mayor"),"Menor",IF(AND(C28="Directamente",E28="Fuerte",'RIESGO INHERENTE'!L25="Catastrófico"),"Moderado",IF(AND(C28="Directamente",E28="Fuerte",'RIESGO INHERENTE'!L25="Menor"),"Leve",IF(AND(C28="Directamente",E28="Fuerte",'RIESGO INHERENTE'!L25="Moderado"),"Leve",IF(AND(C28="Directamente",E28="Moderado",'RIESGO INHERENTE'!L25="Catastrófico"),"Mayor",IF(AND(C28="Directamente",E28="Moderado",'RIESGO INHERENTE'!L25="Mayor"),"Moderado",IF(AND(C28="Directamente",E28="Moderado",'RIESGO INHERENTE'!L25="Moderado"),"Menor",IF(AND(C28="Directamente",E28="Moderado",'RIESGO INHERENTE'!L25="Menor"),"Leve",IF(AND(C28="Indirectamente",E28="Fuerte",'RIESGO INHERENTE'!L25="Catastrófico"),"Mayor",IF(AND(C28="Indirectamente",E28="Fuerte",'RIESGO INHERENTE'!L25="Mayor"),"Moderado",IF(AND(C28="Indirectamente",E28="Fuerte",'RIESGO INHERENTE'!L25="Moderado"),"Menor",IF(AND(C28="Indirectamente",E28="Fuerte",'RIESGO INHERENTE'!L25="Menor"),"Leve",'RIESGO INHERENTE'!L25)))))))))))))</f>
        <v>Leve</v>
      </c>
      <c r="H28" s="95" t="str">
        <f t="shared" si="2"/>
        <v>BAJO</v>
      </c>
    </row>
    <row r="29" spans="1:34" x14ac:dyDescent="0.2">
      <c r="A29" s="95">
        <v>24</v>
      </c>
      <c r="B29" s="94" t="s">
        <v>1708</v>
      </c>
      <c r="C29" s="94" t="s">
        <v>1708</v>
      </c>
      <c r="D29" s="95">
        <f>(SUMIF('TRATAMIENTO DE RIESGO'!$A$6:$A$146,'VALORACIÓN CON CONTROLES'!A29,'TRATAMIENTO DE RIESGO'!$Q$6:$Q$146))/(COUNTIF('TRATAMIENTO DE RIESGO'!$A$6:$A$156,'VALORACIÓN CON CONTROLES'!A29))</f>
        <v>100</v>
      </c>
      <c r="E29" s="95" t="str">
        <f t="shared" si="0"/>
        <v>Fuerte</v>
      </c>
      <c r="F29" s="95" t="str">
        <f>IF(AND(B29="Directamente",E29="Fuerte",'RIESGO INHERENTE'!K26="Media"),"Muy Baja",IF(AND(B29="Directamente",E29="Fuerte",'RIESGO INHERENTE'!K26="Alta"),"Baja",IF(AND(B29="Directamente",E29="Fuerte",'RIESGO INHERENTE'!K26="Muy Alta"),"Media",IF(AND(B29="Directamente",E29="Fuerte",'RIESGO INHERENTE'!K26="Baja"),"Muy Baja",IF(AND(B29="Directamente",E29="Fuerte",'RIESGO INHERENTE'!K26="Media"),"Muy Baja",IF(AND(B29="Directamente",E29="Moderado",'RIESGO INHERENTE'!K26="Muy Alta"),"Alta",IF(AND(B29="Directamente",E29="Moderado",'RIESGO INHERENTE'!K26="Alta"),"Media",IF(AND(B29="Directamente",E29="Moderado",'RIESGO INHERENTE'!K26="Media"),"Baja",IF(AND(B29="Directamente",E29="Moderado",'RIESGO INHERENTE'!K26="Baja"),"Muy Baja",'RIESGO INHERENTE'!K26)))))))))</f>
        <v>Muy Baja</v>
      </c>
      <c r="G29" s="95" t="str">
        <f>IF(AND(C29="Directamente",E29="Fuerte",'RIESGO INHERENTE'!L26="Moderado"),"Leve",IF(AND(C29="Directamente",E29="Fuerte",'RIESGO INHERENTE'!L26="Mayor"),"Menor",IF(AND(C29="Directamente",E29="Fuerte",'RIESGO INHERENTE'!L26="Catastrófico"),"Moderado",IF(AND(C29="Directamente",E29="Fuerte",'RIESGO INHERENTE'!L26="Menor"),"Leve",IF(AND(C29="Directamente",E29="Fuerte",'RIESGO INHERENTE'!L26="Moderado"),"Leve",IF(AND(C29="Directamente",E29="Moderado",'RIESGO INHERENTE'!L26="Catastrófico"),"Mayor",IF(AND(C29="Directamente",E29="Moderado",'RIESGO INHERENTE'!L26="Mayor"),"Moderado",IF(AND(C29="Directamente",E29="Moderado",'RIESGO INHERENTE'!L26="Moderado"),"Menor",IF(AND(C29="Directamente",E29="Moderado",'RIESGO INHERENTE'!L26="Menor"),"Leve",IF(AND(C29="Indirectamente",E29="Fuerte",'RIESGO INHERENTE'!L26="Catastrófico"),"Mayor",IF(AND(C29="Indirectamente",E29="Fuerte",'RIESGO INHERENTE'!L26="Mayor"),"Moderado",IF(AND(C29="Indirectamente",E29="Fuerte",'RIESGO INHERENTE'!L26="Moderado"),"Menor",IF(AND(C29="Indirectamente",E29="Fuerte",'RIESGO INHERENTE'!L26="Menor"),"Leve",'RIESGO INHERENTE'!L26)))))))))))))</f>
        <v>Leve</v>
      </c>
      <c r="H29" s="95" t="str">
        <f t="shared" si="2"/>
        <v>BAJO</v>
      </c>
    </row>
    <row r="30" spans="1:34" x14ac:dyDescent="0.2">
      <c r="A30" s="95">
        <v>25</v>
      </c>
      <c r="B30" s="94" t="s">
        <v>1708</v>
      </c>
      <c r="C30" s="94" t="s">
        <v>1708</v>
      </c>
      <c r="D30" s="95">
        <f>(SUMIF('TRATAMIENTO DE RIESGO'!$A$6:$A$146,'VALORACIÓN CON CONTROLES'!A30,'TRATAMIENTO DE RIESGO'!$Q$6:$Q$146))/(COUNTIF('TRATAMIENTO DE RIESGO'!$A$6:$A$156,'VALORACIÓN CON CONTROLES'!A30))</f>
        <v>100</v>
      </c>
      <c r="E30" s="95" t="str">
        <f t="shared" si="0"/>
        <v>Fuerte</v>
      </c>
      <c r="F30" s="95" t="str">
        <f>IF(AND(B30="Directamente",E30="Fuerte",'RIESGO INHERENTE'!K27="Media"),"Muy Baja",IF(AND(B30="Directamente",E30="Fuerte",'RIESGO INHERENTE'!K27="Alta"),"Baja",IF(AND(B30="Directamente",E30="Fuerte",'RIESGO INHERENTE'!K27="Muy Alta"),"Media",IF(AND(B30="Directamente",E30="Fuerte",'RIESGO INHERENTE'!K27="Baja"),"Muy Baja",IF(AND(B30="Directamente",E30="Fuerte",'RIESGO INHERENTE'!K27="Media"),"Muy Baja",IF(AND(B30="Directamente",E30="Moderado",'RIESGO INHERENTE'!K27="Muy Alta"),"Alta",IF(AND(B30="Directamente",E30="Moderado",'RIESGO INHERENTE'!K27="Alta"),"Media",IF(AND(B30="Directamente",E30="Moderado",'RIESGO INHERENTE'!K27="Media"),"Baja",IF(AND(B30="Directamente",E30="Moderado",'RIESGO INHERENTE'!K27="Baja"),"Muy Baja",'RIESGO INHERENTE'!K27)))))))))</f>
        <v>Muy Baja</v>
      </c>
      <c r="G30" s="95" t="str">
        <f>IF(AND(C30="Directamente",E30="Fuerte",'RIESGO INHERENTE'!L27="Moderado"),"Leve",IF(AND(C30="Directamente",E30="Fuerte",'RIESGO INHERENTE'!L27="Mayor"),"Menor",IF(AND(C30="Directamente",E30="Fuerte",'RIESGO INHERENTE'!L27="Catastrófico"),"Moderado",IF(AND(C30="Directamente",E30="Fuerte",'RIESGO INHERENTE'!L27="Menor"),"Leve",IF(AND(C30="Directamente",E30="Fuerte",'RIESGO INHERENTE'!L27="Moderado"),"Leve",IF(AND(C30="Directamente",E30="Moderado",'RIESGO INHERENTE'!L27="Catastrófico"),"Mayor",IF(AND(C30="Directamente",E30="Moderado",'RIESGO INHERENTE'!L27="Mayor"),"Moderado",IF(AND(C30="Directamente",E30="Moderado",'RIESGO INHERENTE'!L27="Moderado"),"Menor",IF(AND(C30="Directamente",E30="Moderado",'RIESGO INHERENTE'!L27="Menor"),"Leve",IF(AND(C30="Indirectamente",E30="Fuerte",'RIESGO INHERENTE'!L27="Catastrófico"),"Mayor",IF(AND(C30="Indirectamente",E30="Fuerte",'RIESGO INHERENTE'!L27="Mayor"),"Moderado",IF(AND(C30="Indirectamente",E30="Fuerte",'RIESGO INHERENTE'!L27="Moderado"),"Menor",IF(AND(C30="Indirectamente",E30="Fuerte",'RIESGO INHERENTE'!L27="Menor"),"Leve",'RIESGO INHERENTE'!L27)))))))))))))</f>
        <v>Leve</v>
      </c>
      <c r="H30" s="95" t="str">
        <f t="shared" si="2"/>
        <v>BAJO</v>
      </c>
    </row>
    <row r="31" spans="1:34" x14ac:dyDescent="0.2">
      <c r="A31" s="95">
        <v>26</v>
      </c>
      <c r="B31" s="94" t="s">
        <v>1708</v>
      </c>
      <c r="C31" s="94" t="s">
        <v>1708</v>
      </c>
      <c r="D31" s="95">
        <f>(SUMIF('TRATAMIENTO DE RIESGO'!$A$6:$A$146,'VALORACIÓN CON CONTROLES'!A31,'TRATAMIENTO DE RIESGO'!$Q$6:$Q$146))/(COUNTIF('TRATAMIENTO DE RIESGO'!$A$6:$A$156,'VALORACIÓN CON CONTROLES'!A31))</f>
        <v>100</v>
      </c>
      <c r="E31" s="95" t="str">
        <f t="shared" si="0"/>
        <v>Fuerte</v>
      </c>
      <c r="F31" s="95" t="str">
        <f>IF(AND(B31="Directamente",E31="Fuerte",'RIESGO INHERENTE'!K28="Media"),"Muy Baja",IF(AND(B31="Directamente",E31="Fuerte",'RIESGO INHERENTE'!K28="Alta"),"Baja",IF(AND(B31="Directamente",E31="Fuerte",'RIESGO INHERENTE'!K28="Muy Alta"),"Media",IF(AND(B31="Directamente",E31="Fuerte",'RIESGO INHERENTE'!K28="Baja"),"Muy Baja",IF(AND(B31="Directamente",E31="Fuerte",'RIESGO INHERENTE'!K28="Media"),"Muy Baja",IF(AND(B31="Directamente",E31="Moderado",'RIESGO INHERENTE'!K28="Muy Alta"),"Alta",IF(AND(B31="Directamente",E31="Moderado",'RIESGO INHERENTE'!K28="Alta"),"Media",IF(AND(B31="Directamente",E31="Moderado",'RIESGO INHERENTE'!K28="Media"),"Baja",IF(AND(B31="Directamente",E31="Moderado",'RIESGO INHERENTE'!K28="Baja"),"Muy Baja",'RIESGO INHERENTE'!K28)))))))))</f>
        <v>Muy Baja</v>
      </c>
      <c r="G31" s="95" t="str">
        <f>IF(AND(C31="Directamente",E31="Fuerte",'RIESGO INHERENTE'!L28="Moderado"),"Leve",IF(AND(C31="Directamente",E31="Fuerte",'RIESGO INHERENTE'!L28="Mayor"),"Menor",IF(AND(C31="Directamente",E31="Fuerte",'RIESGO INHERENTE'!L28="Catastrófico"),"Moderado",IF(AND(C31="Directamente",E31="Fuerte",'RIESGO INHERENTE'!L28="Menor"),"Leve",IF(AND(C31="Directamente",E31="Fuerte",'RIESGO INHERENTE'!L28="Moderado"),"Leve",IF(AND(C31="Directamente",E31="Moderado",'RIESGO INHERENTE'!L28="Catastrófico"),"Mayor",IF(AND(C31="Directamente",E31="Moderado",'RIESGO INHERENTE'!L28="Mayor"),"Moderado",IF(AND(C31="Directamente",E31="Moderado",'RIESGO INHERENTE'!L28="Moderado"),"Menor",IF(AND(C31="Directamente",E31="Moderado",'RIESGO INHERENTE'!L28="Menor"),"Leve",IF(AND(C31="Indirectamente",E31="Fuerte",'RIESGO INHERENTE'!L28="Catastrófico"),"Mayor",IF(AND(C31="Indirectamente",E31="Fuerte",'RIESGO INHERENTE'!L28="Mayor"),"Moderado",IF(AND(C31="Indirectamente",E31="Fuerte",'RIESGO INHERENTE'!L28="Moderado"),"Menor",IF(AND(C31="Indirectamente",E31="Fuerte",'RIESGO INHERENTE'!L28="Menor"),"Leve",'RIESGO INHERENTE'!L28)))))))))))))</f>
        <v>Menor</v>
      </c>
      <c r="H31" s="95" t="str">
        <f t="shared" si="2"/>
        <v>BAJO</v>
      </c>
    </row>
    <row r="32" spans="1:34" x14ac:dyDescent="0.2">
      <c r="A32" s="95">
        <v>27</v>
      </c>
      <c r="B32" s="94" t="s">
        <v>1708</v>
      </c>
      <c r="C32" s="94" t="s">
        <v>1708</v>
      </c>
      <c r="D32" s="95">
        <f>(SUMIF('TRATAMIENTO DE RIESGO'!$A$6:$A$146,'VALORACIÓN CON CONTROLES'!A32,'TRATAMIENTO DE RIESGO'!$Q$6:$Q$146))/(COUNTIF('TRATAMIENTO DE RIESGO'!$A$6:$A$156,'VALORACIÓN CON CONTROLES'!A32))</f>
        <v>100</v>
      </c>
      <c r="E32" s="95" t="str">
        <f t="shared" si="0"/>
        <v>Fuerte</v>
      </c>
      <c r="F32" s="95" t="str">
        <f>IF(AND(B32="Directamente",E32="Fuerte",'RIESGO INHERENTE'!K29="Media"),"Muy Baja",IF(AND(B32="Directamente",E32="Fuerte",'RIESGO INHERENTE'!K29="Alta"),"Baja",IF(AND(B32="Directamente",E32="Fuerte",'RIESGO INHERENTE'!K29="Muy Alta"),"Media",IF(AND(B32="Directamente",E32="Fuerte",'RIESGO INHERENTE'!K29="Baja"),"Muy Baja",IF(AND(B32="Directamente",E32="Fuerte",'RIESGO INHERENTE'!K29="Media"),"Muy Baja",IF(AND(B32="Directamente",E32="Moderado",'RIESGO INHERENTE'!K29="Muy Alta"),"Alta",IF(AND(B32="Directamente",E32="Moderado",'RIESGO INHERENTE'!K29="Alta"),"Media",IF(AND(B32="Directamente",E32="Moderado",'RIESGO INHERENTE'!K29="Media"),"Baja",IF(AND(B32="Directamente",E32="Moderado",'RIESGO INHERENTE'!K29="Baja"),"Muy Baja",'RIESGO INHERENTE'!K29)))))))))</f>
        <v>Muy Baja</v>
      </c>
      <c r="G32" s="95" t="str">
        <f>IF(AND(C32="Directamente",E32="Fuerte",'RIESGO INHERENTE'!L29="Moderado"),"Leve",IF(AND(C32="Directamente",E32="Fuerte",'RIESGO INHERENTE'!L29="Mayor"),"Menor",IF(AND(C32="Directamente",E32="Fuerte",'RIESGO INHERENTE'!L29="Catastrófico"),"Moderado",IF(AND(C32="Directamente",E32="Fuerte",'RIESGO INHERENTE'!L29="Menor"),"Leve",IF(AND(C32="Directamente",E32="Fuerte",'RIESGO INHERENTE'!L29="Moderado"),"Leve",IF(AND(C32="Directamente",E32="Moderado",'RIESGO INHERENTE'!L29="Catastrófico"),"Mayor",IF(AND(C32="Directamente",E32="Moderado",'RIESGO INHERENTE'!L29="Mayor"),"Moderado",IF(AND(C32="Directamente",E32="Moderado",'RIESGO INHERENTE'!L29="Moderado"),"Menor",IF(AND(C32="Directamente",E32="Moderado",'RIESGO INHERENTE'!L29="Menor"),"Leve",IF(AND(C32="Indirectamente",E32="Fuerte",'RIESGO INHERENTE'!L29="Catastrófico"),"Mayor",IF(AND(C32="Indirectamente",E32="Fuerte",'RIESGO INHERENTE'!L29="Mayor"),"Moderado",IF(AND(C32="Indirectamente",E32="Fuerte",'RIESGO INHERENTE'!L29="Moderado"),"Menor",IF(AND(C32="Indirectamente",E32="Fuerte",'RIESGO INHERENTE'!L29="Menor"),"Leve",'RIESGO INHERENTE'!L29)))))))))))))</f>
        <v>Menor</v>
      </c>
      <c r="H32" s="95" t="str">
        <f t="shared" si="2"/>
        <v>BAJO</v>
      </c>
    </row>
    <row r="33" spans="1:8" x14ac:dyDescent="0.2">
      <c r="A33" s="95">
        <v>28</v>
      </c>
      <c r="B33" s="94" t="s">
        <v>1708</v>
      </c>
      <c r="C33" s="94" t="s">
        <v>1708</v>
      </c>
      <c r="D33" s="95">
        <f>(SUMIF('TRATAMIENTO DE RIESGO'!$A$6:$A$146,'VALORACIÓN CON CONTROLES'!A33,'TRATAMIENTO DE RIESGO'!$Q$6:$Q$146))/(COUNTIF('TRATAMIENTO DE RIESGO'!$A$6:$A$156,'VALORACIÓN CON CONTROLES'!A33))</f>
        <v>100</v>
      </c>
      <c r="E33" s="95" t="str">
        <f t="shared" si="0"/>
        <v>Fuerte</v>
      </c>
      <c r="F33" s="95" t="str">
        <f>IF(AND(B33="Directamente",E33="Fuerte",'RIESGO INHERENTE'!K30="Media"),"Muy Baja",IF(AND(B33="Directamente",E33="Fuerte",'RIESGO INHERENTE'!K30="Alta"),"Baja",IF(AND(B33="Directamente",E33="Fuerte",'RIESGO INHERENTE'!K30="Muy Alta"),"Media",IF(AND(B33="Directamente",E33="Fuerte",'RIESGO INHERENTE'!K30="Baja"),"Muy Baja",IF(AND(B33="Directamente",E33="Fuerte",'RIESGO INHERENTE'!K30="Media"),"Muy Baja",IF(AND(B33="Directamente",E33="Moderado",'RIESGO INHERENTE'!K30="Muy Alta"),"Alta",IF(AND(B33="Directamente",E33="Moderado",'RIESGO INHERENTE'!K30="Alta"),"Media",IF(AND(B33="Directamente",E33="Moderado",'RIESGO INHERENTE'!K30="Media"),"Baja",IF(AND(B33="Directamente",E33="Moderado",'RIESGO INHERENTE'!K30="Baja"),"Muy Baja",'RIESGO INHERENTE'!K30)))))))))</f>
        <v>Muy Baja</v>
      </c>
      <c r="G33" s="95" t="str">
        <f>IF(AND(C33="Directamente",E33="Fuerte",'RIESGO INHERENTE'!L30="Moderado"),"Leve",IF(AND(C33="Directamente",E33="Fuerte",'RIESGO INHERENTE'!L30="Mayor"),"Menor",IF(AND(C33="Directamente",E33="Fuerte",'RIESGO INHERENTE'!L30="Catastrófico"),"Moderado",IF(AND(C33="Directamente",E33="Fuerte",'RIESGO INHERENTE'!L30="Menor"),"Leve",IF(AND(C33="Directamente",E33="Fuerte",'RIESGO INHERENTE'!L30="Moderado"),"Leve",IF(AND(C33="Directamente",E33="Moderado",'RIESGO INHERENTE'!L30="Catastrófico"),"Mayor",IF(AND(C33="Directamente",E33="Moderado",'RIESGO INHERENTE'!L30="Mayor"),"Moderado",IF(AND(C33="Directamente",E33="Moderado",'RIESGO INHERENTE'!L30="Moderado"),"Menor",IF(AND(C33="Directamente",E33="Moderado",'RIESGO INHERENTE'!L30="Menor"),"Leve",IF(AND(C33="Indirectamente",E33="Fuerte",'RIESGO INHERENTE'!L30="Catastrófico"),"Mayor",IF(AND(C33="Indirectamente",E33="Fuerte",'RIESGO INHERENTE'!L30="Mayor"),"Moderado",IF(AND(C33="Indirectamente",E33="Fuerte",'RIESGO INHERENTE'!L30="Moderado"),"Menor",IF(AND(C33="Indirectamente",E33="Fuerte",'RIESGO INHERENTE'!L30="Menor"),"Leve",'RIESGO INHERENTE'!L30)))))))))))))</f>
        <v>Leve</v>
      </c>
      <c r="H33" s="95" t="str">
        <f t="shared" si="2"/>
        <v>BAJO</v>
      </c>
    </row>
    <row r="34" spans="1:8" x14ac:dyDescent="0.2">
      <c r="A34" s="95">
        <v>29</v>
      </c>
      <c r="B34" s="94" t="s">
        <v>1708</v>
      </c>
      <c r="C34" s="94" t="s">
        <v>1708</v>
      </c>
      <c r="D34" s="95">
        <f>(SUMIF('TRATAMIENTO DE RIESGO'!$A$6:$A$146,'VALORACIÓN CON CONTROLES'!A34,'TRATAMIENTO DE RIESGO'!$Q$6:$Q$146))/(COUNTIF('TRATAMIENTO DE RIESGO'!$A$6:$A$156,'VALORACIÓN CON CONTROLES'!A34))</f>
        <v>100</v>
      </c>
      <c r="E34" s="95" t="str">
        <f t="shared" si="0"/>
        <v>Fuerte</v>
      </c>
      <c r="F34" s="95" t="str">
        <f>IF(AND(B34="Directamente",E34="Fuerte",'RIESGO INHERENTE'!K31="Media"),"Muy Baja",IF(AND(B34="Directamente",E34="Fuerte",'RIESGO INHERENTE'!K31="Alta"),"Baja",IF(AND(B34="Directamente",E34="Fuerte",'RIESGO INHERENTE'!K31="Muy Alta"),"Media",IF(AND(B34="Directamente",E34="Fuerte",'RIESGO INHERENTE'!K31="Baja"),"Muy Baja",IF(AND(B34="Directamente",E34="Fuerte",'RIESGO INHERENTE'!K31="Media"),"Muy Baja",IF(AND(B34="Directamente",E34="Moderado",'RIESGO INHERENTE'!K31="Muy Alta"),"Alta",IF(AND(B34="Directamente",E34="Moderado",'RIESGO INHERENTE'!K31="Alta"),"Media",IF(AND(B34="Directamente",E34="Moderado",'RIESGO INHERENTE'!K31="Media"),"Baja",IF(AND(B34="Directamente",E34="Moderado",'RIESGO INHERENTE'!K31="Baja"),"Muy Baja",'RIESGO INHERENTE'!K31)))))))))</f>
        <v>Muy Baja</v>
      </c>
      <c r="G34" s="95" t="str">
        <f>IF(AND(C34="Directamente",E34="Fuerte",'RIESGO INHERENTE'!L31="Moderado"),"Leve",IF(AND(C34="Directamente",E34="Fuerte",'RIESGO INHERENTE'!L31="Mayor"),"Menor",IF(AND(C34="Directamente",E34="Fuerte",'RIESGO INHERENTE'!L31="Catastrófico"),"Moderado",IF(AND(C34="Directamente",E34="Fuerte",'RIESGO INHERENTE'!L31="Menor"),"Leve",IF(AND(C34="Directamente",E34="Fuerte",'RIESGO INHERENTE'!L31="Moderado"),"Leve",IF(AND(C34="Directamente",E34="Moderado",'RIESGO INHERENTE'!L31="Catastrófico"),"Mayor",IF(AND(C34="Directamente",E34="Moderado",'RIESGO INHERENTE'!L31="Mayor"),"Moderado",IF(AND(C34="Directamente",E34="Moderado",'RIESGO INHERENTE'!L31="Moderado"),"Menor",IF(AND(C34="Directamente",E34="Moderado",'RIESGO INHERENTE'!L31="Menor"),"Leve",IF(AND(C34="Indirectamente",E34="Fuerte",'RIESGO INHERENTE'!L31="Catastrófico"),"Mayor",IF(AND(C34="Indirectamente",E34="Fuerte",'RIESGO INHERENTE'!L31="Mayor"),"Moderado",IF(AND(C34="Indirectamente",E34="Fuerte",'RIESGO INHERENTE'!L31="Moderado"),"Menor",IF(AND(C34="Indirectamente",E34="Fuerte",'RIESGO INHERENTE'!L31="Menor"),"Leve",'RIESGO INHERENTE'!L31)))))))))))))</f>
        <v>Leve</v>
      </c>
      <c r="H34" s="95" t="str">
        <f t="shared" si="2"/>
        <v>BAJO</v>
      </c>
    </row>
    <row r="35" spans="1:8" x14ac:dyDescent="0.2">
      <c r="A35" s="95">
        <v>30</v>
      </c>
      <c r="B35" s="94" t="s">
        <v>1708</v>
      </c>
      <c r="C35" s="94" t="s">
        <v>1708</v>
      </c>
      <c r="D35" s="95">
        <f>(SUMIF('TRATAMIENTO DE RIESGO'!$A$6:$A$146,'VALORACIÓN CON CONTROLES'!A35,'TRATAMIENTO DE RIESGO'!$Q$6:$Q$146))/(COUNTIF('TRATAMIENTO DE RIESGO'!$A$6:$A$156,'VALORACIÓN CON CONTROLES'!A35))</f>
        <v>100</v>
      </c>
      <c r="E35" s="95" t="str">
        <f t="shared" si="0"/>
        <v>Fuerte</v>
      </c>
      <c r="F35" s="95" t="str">
        <f>IF(AND(B35="Directamente",E35="Fuerte",'RIESGO INHERENTE'!K32="Media"),"Muy Baja",IF(AND(B35="Directamente",E35="Fuerte",'RIESGO INHERENTE'!K32="Alta"),"Baja",IF(AND(B35="Directamente",E35="Fuerte",'RIESGO INHERENTE'!K32="Muy Alta"),"Media",IF(AND(B35="Directamente",E35="Fuerte",'RIESGO INHERENTE'!K32="Baja"),"Muy Baja",IF(AND(B35="Directamente",E35="Fuerte",'RIESGO INHERENTE'!K32="Media"),"Muy Baja",IF(AND(B35="Directamente",E35="Moderado",'RIESGO INHERENTE'!K32="Muy Alta"),"Alta",IF(AND(B35="Directamente",E35="Moderado",'RIESGO INHERENTE'!K32="Alta"),"Media",IF(AND(B35="Directamente",E35="Moderado",'RIESGO INHERENTE'!K32="Media"),"Baja",IF(AND(B35="Directamente",E35="Moderado",'RIESGO INHERENTE'!K32="Baja"),"Muy Baja",'RIESGO INHERENTE'!K32)))))))))</f>
        <v>Muy Baja</v>
      </c>
      <c r="G35" s="95" t="str">
        <f>IF(AND(C35="Directamente",E35="Fuerte",'RIESGO INHERENTE'!L32="Moderado"),"Leve",IF(AND(C35="Directamente",E35="Fuerte",'RIESGO INHERENTE'!L32="Mayor"),"Menor",IF(AND(C35="Directamente",E35="Fuerte",'RIESGO INHERENTE'!L32="Catastrófico"),"Moderado",IF(AND(C35="Directamente",E35="Fuerte",'RIESGO INHERENTE'!L32="Menor"),"Leve",IF(AND(C35="Directamente",E35="Fuerte",'RIESGO INHERENTE'!L32="Moderado"),"Leve",IF(AND(C35="Directamente",E35="Moderado",'RIESGO INHERENTE'!L32="Catastrófico"),"Mayor",IF(AND(C35="Directamente",E35="Moderado",'RIESGO INHERENTE'!L32="Mayor"),"Moderado",IF(AND(C35="Directamente",E35="Moderado",'RIESGO INHERENTE'!L32="Moderado"),"Menor",IF(AND(C35="Directamente",E35="Moderado",'RIESGO INHERENTE'!L32="Menor"),"Leve",IF(AND(C35="Indirectamente",E35="Fuerte",'RIESGO INHERENTE'!L32="Catastrófico"),"Mayor",IF(AND(C35="Indirectamente",E35="Fuerte",'RIESGO INHERENTE'!L32="Mayor"),"Moderado",IF(AND(C35="Indirectamente",E35="Fuerte",'RIESGO INHERENTE'!L32="Moderado"),"Menor",IF(AND(C35="Indirectamente",E35="Fuerte",'RIESGO INHERENTE'!L32="Menor"),"Leve",'RIESGO INHERENTE'!L32)))))))))))))</f>
        <v>Leve</v>
      </c>
      <c r="H35" s="95" t="str">
        <f t="shared" si="2"/>
        <v>BAJO</v>
      </c>
    </row>
    <row r="36" spans="1:8" x14ac:dyDescent="0.2">
      <c r="A36" s="95">
        <v>31</v>
      </c>
      <c r="B36" s="94" t="s">
        <v>1708</v>
      </c>
      <c r="C36" s="94" t="s">
        <v>1708</v>
      </c>
      <c r="D36" s="95">
        <f>(SUMIF('TRATAMIENTO DE RIESGO'!$A$6:$A$146,'VALORACIÓN CON CONTROLES'!A36,'TRATAMIENTO DE RIESGO'!$Q$6:$Q$146))/(COUNTIF('TRATAMIENTO DE RIESGO'!$A$6:$A$156,'VALORACIÓN CON CONTROLES'!A36))</f>
        <v>100</v>
      </c>
      <c r="E36" s="95" t="str">
        <f t="shared" si="0"/>
        <v>Fuerte</v>
      </c>
      <c r="F36" s="95" t="str">
        <f>IF(AND(B36="Directamente",E36="Fuerte",'RIESGO INHERENTE'!K33="Media"),"Muy Baja",IF(AND(B36="Directamente",E36="Fuerte",'RIESGO INHERENTE'!K33="Alta"),"Baja",IF(AND(B36="Directamente",E36="Fuerte",'RIESGO INHERENTE'!K33="Muy Alta"),"Media",IF(AND(B36="Directamente",E36="Fuerte",'RIESGO INHERENTE'!K33="Baja"),"Muy Baja",IF(AND(B36="Directamente",E36="Fuerte",'RIESGO INHERENTE'!K33="Media"),"Muy Baja",IF(AND(B36="Directamente",E36="Moderado",'RIESGO INHERENTE'!K33="Muy Alta"),"Alta",IF(AND(B36="Directamente",E36="Moderado",'RIESGO INHERENTE'!K33="Alta"),"Media",IF(AND(B36="Directamente",E36="Moderado",'RIESGO INHERENTE'!K33="Media"),"Baja",IF(AND(B36="Directamente",E36="Moderado",'RIESGO INHERENTE'!K33="Baja"),"Muy Baja",'RIESGO INHERENTE'!K33)))))))))</f>
        <v>Muy Baja</v>
      </c>
      <c r="G36" s="95" t="str">
        <f>IF(AND(C36="Directamente",E36="Fuerte",'RIESGO INHERENTE'!L33="Moderado"),"Leve",IF(AND(C36="Directamente",E36="Fuerte",'RIESGO INHERENTE'!L33="Mayor"),"Menor",IF(AND(C36="Directamente",E36="Fuerte",'RIESGO INHERENTE'!L33="Catastrófico"),"Moderado",IF(AND(C36="Directamente",E36="Fuerte",'RIESGO INHERENTE'!L33="Menor"),"Leve",IF(AND(C36="Directamente",E36="Fuerte",'RIESGO INHERENTE'!L33="Moderado"),"Leve",IF(AND(C36="Directamente",E36="Moderado",'RIESGO INHERENTE'!L33="Catastrófico"),"Mayor",IF(AND(C36="Directamente",E36="Moderado",'RIESGO INHERENTE'!L33="Mayor"),"Moderado",IF(AND(C36="Directamente",E36="Moderado",'RIESGO INHERENTE'!L33="Moderado"),"Menor",IF(AND(C36="Directamente",E36="Moderado",'RIESGO INHERENTE'!L33="Menor"),"Leve",IF(AND(C36="Indirectamente",E36="Fuerte",'RIESGO INHERENTE'!L33="Catastrófico"),"Mayor",IF(AND(C36="Indirectamente",E36="Fuerte",'RIESGO INHERENTE'!L33="Mayor"),"Moderado",IF(AND(C36="Indirectamente",E36="Fuerte",'RIESGO INHERENTE'!L33="Moderado"),"Menor",IF(AND(C36="Indirectamente",E36="Fuerte",'RIESGO INHERENTE'!L33="Menor"),"Leve",'RIESGO INHERENTE'!L33)))))))))))))</f>
        <v>Leve</v>
      </c>
      <c r="H36" s="95" t="str">
        <f t="shared" si="2"/>
        <v>BAJO</v>
      </c>
    </row>
    <row r="37" spans="1:8" x14ac:dyDescent="0.2">
      <c r="A37" s="95">
        <v>32</v>
      </c>
      <c r="B37" s="94" t="s">
        <v>1708</v>
      </c>
      <c r="C37" s="94" t="s">
        <v>1708</v>
      </c>
      <c r="D37" s="95">
        <f>(SUMIF('TRATAMIENTO DE RIESGO'!$A$6:$A$146,'VALORACIÓN CON CONTROLES'!A37,'TRATAMIENTO DE RIESGO'!$Q$6:$Q$146))/(COUNTIF('TRATAMIENTO DE RIESGO'!$A$6:$A$156,'VALORACIÓN CON CONTROLES'!A37))</f>
        <v>100</v>
      </c>
      <c r="E37" s="95" t="str">
        <f t="shared" ref="E37:E39" si="3">IF(D37=100,"Fuerte",IF(AND(D37&lt;99,D37&gt;=50),"Moderado",IF(AND(D37&lt;49,D37&gt;0),"Debil")))</f>
        <v>Fuerte</v>
      </c>
      <c r="F37" s="95" t="str">
        <f>IF(AND(B37="Directamente",E37="Fuerte",'RIESGO INHERENTE'!K34="Media"),"Muy Baja",IF(AND(B37="Directamente",E37="Fuerte",'RIESGO INHERENTE'!K34="Alta"),"Baja",IF(AND(B37="Directamente",E37="Fuerte",'RIESGO INHERENTE'!K34="Muy Alta"),"Media",IF(AND(B37="Directamente",E37="Fuerte",'RIESGO INHERENTE'!K34="Baja"),"Muy Baja",IF(AND(B37="Directamente",E37="Fuerte",'RIESGO INHERENTE'!K34="Media"),"Muy Baja",IF(AND(B37="Directamente",E37="Moderado",'RIESGO INHERENTE'!K34="Muy Alta"),"Alta",IF(AND(B37="Directamente",E37="Moderado",'RIESGO INHERENTE'!K34="Alta"),"Media",IF(AND(B37="Directamente",E37="Moderado",'RIESGO INHERENTE'!K34="Media"),"Baja",IF(AND(B37="Directamente",E37="Moderado",'RIESGO INHERENTE'!K34="Baja"),"Muy Baja",'RIESGO INHERENTE'!K34)))))))))</f>
        <v>Muy Baja</v>
      </c>
      <c r="G37" s="95" t="str">
        <f>IF(AND(C37="Directamente",E37="Fuerte",'RIESGO INHERENTE'!L34="Moderado"),"Leve",IF(AND(C37="Directamente",E37="Fuerte",'RIESGO INHERENTE'!L34="Mayor"),"Menor",IF(AND(C37="Directamente",E37="Fuerte",'RIESGO INHERENTE'!L34="Catastrófico"),"Moderado",IF(AND(C37="Directamente",E37="Fuerte",'RIESGO INHERENTE'!L34="Menor"),"Leve",IF(AND(C37="Directamente",E37="Fuerte",'RIESGO INHERENTE'!L34="Moderado"),"Leve",IF(AND(C37="Directamente",E37="Moderado",'RIESGO INHERENTE'!L34="Catastrófico"),"Mayor",IF(AND(C37="Directamente",E37="Moderado",'RIESGO INHERENTE'!L34="Mayor"),"Moderado",IF(AND(C37="Directamente",E37="Moderado",'RIESGO INHERENTE'!L34="Moderado"),"Menor",IF(AND(C37="Directamente",E37="Moderado",'RIESGO INHERENTE'!L34="Menor"),"Leve",IF(AND(C37="Indirectamente",E37="Fuerte",'RIESGO INHERENTE'!L34="Catastrófico"),"Mayor",IF(AND(C37="Indirectamente",E37="Fuerte",'RIESGO INHERENTE'!L34="Mayor"),"Moderado",IF(AND(C37="Indirectamente",E37="Fuerte",'RIESGO INHERENTE'!L34="Moderado"),"Menor",IF(AND(C37="Indirectamente",E37="Fuerte",'RIESGO INHERENTE'!L34="Menor"),"Leve",'RIESGO INHERENTE'!L34)))))))))))))</f>
        <v>Leve</v>
      </c>
      <c r="H37" s="95" t="str">
        <f t="shared" ref="H37:H39" si="4">IF(OR(AND(F37="Muy Baja",G37="Leve"),AND(F37="Baja",G37="Leve"),AND(F37="Muy Baja",G37="Menor")),"BAJO",IF(OR(AND(F37="Alta",G37="Leve"),AND(F37="Alta",G37="Menor"),AND(F37="Baja",G37="Menor"),AND(F37="Media",G37="Leve"),AND(F37="Media",G37="Menor"),AND(F37="Media",G37="Moderado"),AND(F37="Baja",G37="Moderado"),AND(F37="Muy Baja",G37="Moderado")),"MODERADO",IF(OR(AND(F37="Muy Alta",G37="Moderado"),AND(F37="Muy Alta",G37="Mayor"),AND(F37="Muy Alta",G37="Leve"),AND(F37="Muy Alta",G37="Menor"),AND(F37="Alta",G37="Moderado"),AND(F37="Alta",G37="Mayor"),AND(F37="Media",G37="Mayor"),AND(F37="Baja",G37="Mayor"),AND(F37="Muy Baja",G37="Mayor"),AND(F37="Muy Baja",G37="Catastrófico")),"ALTO",IF(OR(AND(F37="Muy Alta",G37="Catastrófico"),AND(F37="Alta",G37="Catastrófico"),AND(F37="Media",G37="Catastrófico"),AND(F37="Baja",G37="Catastrófico")),"EXTREMO",0))))</f>
        <v>BAJO</v>
      </c>
    </row>
    <row r="38" spans="1:8" x14ac:dyDescent="0.2">
      <c r="A38" s="95">
        <v>33</v>
      </c>
      <c r="B38" s="94" t="s">
        <v>1708</v>
      </c>
      <c r="C38" s="94" t="s">
        <v>1708</v>
      </c>
      <c r="D38" s="95">
        <f>(SUMIF('TRATAMIENTO DE RIESGO'!$A$6:$A$146,'VALORACIÓN CON CONTROLES'!A38,'TRATAMIENTO DE RIESGO'!$Q$6:$Q$146))/(COUNTIF('TRATAMIENTO DE RIESGO'!$A$6:$A$156,'VALORACIÓN CON CONTROLES'!A38))</f>
        <v>100</v>
      </c>
      <c r="E38" s="95" t="str">
        <f t="shared" si="3"/>
        <v>Fuerte</v>
      </c>
      <c r="F38" s="95" t="str">
        <f>IF(AND(B38="Directamente",E38="Fuerte",'RIESGO INHERENTE'!K35="Media"),"Muy Baja",IF(AND(B38="Directamente",E38="Fuerte",'RIESGO INHERENTE'!K35="Alta"),"Baja",IF(AND(B38="Directamente",E38="Fuerte",'RIESGO INHERENTE'!K35="Muy Alta"),"Media",IF(AND(B38="Directamente",E38="Fuerte",'RIESGO INHERENTE'!K35="Baja"),"Muy Baja",IF(AND(B38="Directamente",E38="Fuerte",'RIESGO INHERENTE'!K35="Media"),"Muy Baja",IF(AND(B38="Directamente",E38="Moderado",'RIESGO INHERENTE'!K35="Muy Alta"),"Alta",IF(AND(B38="Directamente",E38="Moderado",'RIESGO INHERENTE'!K35="Alta"),"Media",IF(AND(B38="Directamente",E38="Moderado",'RIESGO INHERENTE'!K35="Media"),"Baja",IF(AND(B38="Directamente",E38="Moderado",'RIESGO INHERENTE'!K35="Baja"),"Muy Baja",'RIESGO INHERENTE'!K35)))))))))</f>
        <v>Muy Baja</v>
      </c>
      <c r="G38" s="95" t="str">
        <f>IF(AND(C38="Directamente",E38="Fuerte",'RIESGO INHERENTE'!L35="Moderado"),"Leve",IF(AND(C38="Directamente",E38="Fuerte",'RIESGO INHERENTE'!L35="Mayor"),"Menor",IF(AND(C38="Directamente",E38="Fuerte",'RIESGO INHERENTE'!L35="Catastrófico"),"Moderado",IF(AND(C38="Directamente",E38="Fuerte",'RIESGO INHERENTE'!L35="Menor"),"Leve",IF(AND(C38="Directamente",E38="Fuerte",'RIESGO INHERENTE'!L35="Moderado"),"Leve",IF(AND(C38="Directamente",E38="Moderado",'RIESGO INHERENTE'!L35="Catastrófico"),"Mayor",IF(AND(C38="Directamente",E38="Moderado",'RIESGO INHERENTE'!L35="Mayor"),"Moderado",IF(AND(C38="Directamente",E38="Moderado",'RIESGO INHERENTE'!L35="Moderado"),"Menor",IF(AND(C38="Directamente",E38="Moderado",'RIESGO INHERENTE'!L35="Menor"),"Leve",IF(AND(C38="Indirectamente",E38="Fuerte",'RIESGO INHERENTE'!L35="Catastrófico"),"Mayor",IF(AND(C38="Indirectamente",E38="Fuerte",'RIESGO INHERENTE'!L35="Mayor"),"Moderado",IF(AND(C38="Indirectamente",E38="Fuerte",'RIESGO INHERENTE'!L35="Moderado"),"Menor",IF(AND(C38="Indirectamente",E38="Fuerte",'RIESGO INHERENTE'!L35="Menor"),"Leve",'RIESGO INHERENTE'!L35)))))))))))))</f>
        <v>Leve</v>
      </c>
      <c r="H38" s="95" t="str">
        <f t="shared" si="4"/>
        <v>BAJO</v>
      </c>
    </row>
    <row r="39" spans="1:8" x14ac:dyDescent="0.2">
      <c r="A39" s="95">
        <v>34</v>
      </c>
      <c r="B39" s="94" t="s">
        <v>1708</v>
      </c>
      <c r="C39" s="94" t="s">
        <v>1708</v>
      </c>
      <c r="D39" s="95">
        <f>(SUMIF('TRATAMIENTO DE RIESGO'!$A$6:$A$146,'VALORACIÓN CON CONTROLES'!A39,'TRATAMIENTO DE RIESGO'!$Q$6:$Q$146))/(COUNTIF('TRATAMIENTO DE RIESGO'!$A$6:$A$156,'VALORACIÓN CON CONTROLES'!A39))</f>
        <v>100</v>
      </c>
      <c r="E39" s="95" t="str">
        <f t="shared" si="3"/>
        <v>Fuerte</v>
      </c>
      <c r="F39" s="95" t="str">
        <f>IF(AND(B39="Directamente",E39="Fuerte",'RIESGO INHERENTE'!K36="Media"),"Muy Baja",IF(AND(B39="Directamente",E39="Fuerte",'RIESGO INHERENTE'!K36="Alta"),"Baja",IF(AND(B39="Directamente",E39="Fuerte",'RIESGO INHERENTE'!K36="Muy Alta"),"Media",IF(AND(B39="Directamente",E39="Fuerte",'RIESGO INHERENTE'!K36="Baja"),"Muy Baja",IF(AND(B39="Directamente",E39="Fuerte",'RIESGO INHERENTE'!K36="Media"),"Muy Baja",IF(AND(B39="Directamente",E39="Moderado",'RIESGO INHERENTE'!K36="Muy Alta"),"Alta",IF(AND(B39="Directamente",E39="Moderado",'RIESGO INHERENTE'!K36="Alta"),"Media",IF(AND(B39="Directamente",E39="Moderado",'RIESGO INHERENTE'!K36="Media"),"Baja",IF(AND(B39="Directamente",E39="Moderado",'RIESGO INHERENTE'!K36="Baja"),"Muy Baja",'RIESGO INHERENTE'!K36)))))))))</f>
        <v>Muy Baja</v>
      </c>
      <c r="G39" s="95" t="str">
        <f>IF(AND(C39="Directamente",E39="Fuerte",'RIESGO INHERENTE'!L36="Moderado"),"Leve",IF(AND(C39="Directamente",E39="Fuerte",'RIESGO INHERENTE'!L36="Mayor"),"Menor",IF(AND(C39="Directamente",E39="Fuerte",'RIESGO INHERENTE'!L36="Catastrófico"),"Moderado",IF(AND(C39="Directamente",E39="Fuerte",'RIESGO INHERENTE'!L36="Menor"),"Leve",IF(AND(C39="Directamente",E39="Fuerte",'RIESGO INHERENTE'!L36="Moderado"),"Leve",IF(AND(C39="Directamente",E39="Moderado",'RIESGO INHERENTE'!L36="Catastrófico"),"Mayor",IF(AND(C39="Directamente",E39="Moderado",'RIESGO INHERENTE'!L36="Mayor"),"Moderado",IF(AND(C39="Directamente",E39="Moderado",'RIESGO INHERENTE'!L36="Moderado"),"Menor",IF(AND(C39="Directamente",E39="Moderado",'RIESGO INHERENTE'!L36="Menor"),"Leve",IF(AND(C39="Indirectamente",E39="Fuerte",'RIESGO INHERENTE'!L36="Catastrófico"),"Mayor",IF(AND(C39="Indirectamente",E39="Fuerte",'RIESGO INHERENTE'!L36="Mayor"),"Moderado",IF(AND(C39="Indirectamente",E39="Fuerte",'RIESGO INHERENTE'!L36="Moderado"),"Menor",IF(AND(C39="Indirectamente",E39="Fuerte",'RIESGO INHERENTE'!L36="Menor"),"Leve",'RIESGO INHERENTE'!L36)))))))))))))</f>
        <v>Leve</v>
      </c>
      <c r="H39" s="95" t="str">
        <f t="shared" si="4"/>
        <v>BAJO</v>
      </c>
    </row>
  </sheetData>
  <dataConsolidate/>
  <mergeCells count="9">
    <mergeCell ref="B1:G1"/>
    <mergeCell ref="G4:G5"/>
    <mergeCell ref="H4:H5"/>
    <mergeCell ref="A4:A5"/>
    <mergeCell ref="B4:C4"/>
    <mergeCell ref="D4:D5"/>
    <mergeCell ref="E4:E5"/>
    <mergeCell ref="F4:F5"/>
    <mergeCell ref="A3:H3"/>
  </mergeCells>
  <conditionalFormatting sqref="H6:H39">
    <cfRule type="containsText" dxfId="3" priority="1" operator="containsText" text="EXTREMO">
      <formula>NOT(ISERROR(SEARCH("EXTREMO",H6)))</formula>
    </cfRule>
    <cfRule type="containsText" dxfId="2" priority="2" operator="containsText" text="ALTO">
      <formula>NOT(ISERROR(SEARCH("ALTO",H6)))</formula>
    </cfRule>
    <cfRule type="containsText" dxfId="1" priority="3" operator="containsText" text="MODERADO">
      <formula>NOT(ISERROR(SEARCH("MODERADO",H6)))</formula>
    </cfRule>
    <cfRule type="containsText" dxfId="0" priority="4" operator="containsText" text="BAJO">
      <formula>NOT(ISERROR(SEARCH("BAJO",H6)))</formula>
    </cfRule>
  </conditionalFormatting>
  <dataValidations count="1">
    <dataValidation allowBlank="1" showInputMessage="1" showErrorMessage="1" sqref="F6:G39" xr:uid="{00000000-0002-0000-0500-000000000000}"/>
  </dataValidations>
  <pageMargins left="0.70866141732283472" right="0.70866141732283472" top="0.74803149606299213" bottom="0.74803149606299213" header="0.31496062992125984" footer="0.31496062992125984"/>
  <pageSetup scale="68" fitToHeight="0" orientation="landscape" r:id="rId1"/>
  <headerFooter>
    <oddFooter>&amp;R&amp;G</oddFooter>
  </headerFooter>
  <customProperties>
    <customPr name="MC_LastUpdate" r:id="rId2"/>
    <customPr name="MC_LastUser" r:id="rId3"/>
    <customPr name="MC_SheetModified" r:id="rId4"/>
  </customProperties>
  <drawing r:id="rId5"/>
  <legacyDrawing r:id="rId6"/>
  <legacyDrawingHF r:id="rId7"/>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'TABLAS DE INFORMACIÓN'!$AI$4:$AI$5</xm:f>
          </x14:formula1>
          <xm:sqref>B6:B39</xm:sqref>
        </x14:dataValidation>
        <x14:dataValidation type="list" allowBlank="1" showInputMessage="1" showErrorMessage="1" xr:uid="{00000000-0002-0000-0500-000002000000}">
          <x14:formula1>
            <xm:f>'TABLAS DE INFORMACIÓN'!$AK$4:$AK$6</xm:f>
          </x14:formula1>
          <xm:sqref>C6:C39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tabColor theme="0" tint="-0.499984740745262"/>
    <pageSetUpPr fitToPage="1"/>
  </sheetPr>
  <dimension ref="A1:Y44"/>
  <sheetViews>
    <sheetView tabSelected="1" view="pageBreakPreview" zoomScale="90" zoomScaleNormal="90" zoomScaleSheetLayoutView="90" workbookViewId="0">
      <selection activeCell="D39" sqref="D39"/>
    </sheetView>
  </sheetViews>
  <sheetFormatPr baseColWidth="10" defaultColWidth="11.42578125" defaultRowHeight="12.75" x14ac:dyDescent="0.2"/>
  <cols>
    <col min="1" max="1" width="20.42578125" style="82" customWidth="1"/>
    <col min="2" max="3" width="36.140625" style="82" customWidth="1"/>
    <col min="4" max="4" width="22.140625" style="82" customWidth="1"/>
    <col min="5" max="5" width="27.85546875" style="82" customWidth="1"/>
    <col min="6" max="6" width="25.28515625" style="82" bestFit="1" customWidth="1"/>
    <col min="7" max="7" width="28" style="82" customWidth="1"/>
    <col min="8" max="16384" width="11.42578125" style="82"/>
  </cols>
  <sheetData>
    <row r="1" spans="1:25" s="78" customFormat="1" ht="87.75" customHeight="1" thickBot="1" x14ac:dyDescent="0.25">
      <c r="A1" s="166"/>
      <c r="B1" s="310" t="s">
        <v>0</v>
      </c>
      <c r="C1" s="310"/>
      <c r="D1" s="310"/>
      <c r="E1" s="310"/>
      <c r="F1" s="310"/>
      <c r="G1" s="149" t="s">
        <v>1</v>
      </c>
    </row>
    <row r="2" spans="1:25" ht="15.75" customHeight="1" thickBot="1" x14ac:dyDescent="0.25">
      <c r="A2" s="324"/>
      <c r="B2" s="324"/>
      <c r="C2" s="324"/>
      <c r="D2" s="324"/>
      <c r="E2" s="324"/>
      <c r="F2" s="324"/>
      <c r="G2" s="325"/>
      <c r="H2" s="81"/>
      <c r="I2" s="77"/>
      <c r="J2" s="77"/>
      <c r="K2" s="77"/>
      <c r="L2" s="77"/>
      <c r="M2" s="77"/>
      <c r="N2" s="77"/>
      <c r="O2" s="77"/>
      <c r="P2" s="77"/>
      <c r="Q2" s="77"/>
      <c r="R2" s="77"/>
      <c r="S2" s="77"/>
      <c r="T2" s="77"/>
      <c r="U2" s="77"/>
      <c r="V2" s="77"/>
      <c r="W2" s="77"/>
      <c r="X2" s="77"/>
      <c r="Y2" s="77"/>
    </row>
    <row r="3" spans="1:25" ht="15.75" customHeight="1" thickBot="1" x14ac:dyDescent="0.25">
      <c r="A3" s="326" t="s">
        <v>1709</v>
      </c>
      <c r="B3" s="327"/>
      <c r="C3" s="327"/>
      <c r="D3" s="327"/>
      <c r="E3" s="327"/>
      <c r="F3" s="327"/>
      <c r="G3" s="328"/>
      <c r="H3" s="77"/>
      <c r="I3" s="77"/>
      <c r="J3" s="77"/>
      <c r="K3" s="77"/>
      <c r="L3" s="77"/>
      <c r="M3" s="77"/>
      <c r="N3" s="77"/>
      <c r="O3" s="77"/>
      <c r="P3" s="77"/>
      <c r="Q3" s="77"/>
      <c r="R3" s="77"/>
      <c r="S3" s="77"/>
      <c r="T3" s="77"/>
      <c r="U3" s="77"/>
      <c r="V3" s="77"/>
      <c r="W3" s="77"/>
      <c r="X3" s="77"/>
      <c r="Y3" s="77"/>
    </row>
    <row r="4" spans="1:25" ht="15.75" customHeight="1" thickBot="1" x14ac:dyDescent="0.25">
      <c r="A4" s="329" t="s">
        <v>1484</v>
      </c>
      <c r="B4" s="321" t="s">
        <v>1710</v>
      </c>
      <c r="C4" s="322"/>
      <c r="D4" s="322"/>
      <c r="E4" s="323"/>
      <c r="F4" s="321" t="s">
        <v>1711</v>
      </c>
      <c r="G4" s="323"/>
      <c r="H4" s="77"/>
      <c r="I4" s="77"/>
      <c r="J4" s="77"/>
      <c r="K4" s="77"/>
      <c r="L4" s="77"/>
      <c r="M4" s="77"/>
      <c r="N4" s="77"/>
      <c r="O4" s="77"/>
      <c r="P4" s="77"/>
      <c r="Q4" s="77"/>
      <c r="R4" s="77"/>
      <c r="S4" s="77"/>
      <c r="T4" s="77"/>
      <c r="U4" s="77"/>
      <c r="V4" s="77"/>
      <c r="W4" s="77"/>
      <c r="X4" s="77"/>
      <c r="Y4" s="77"/>
    </row>
    <row r="5" spans="1:25" s="74" customFormat="1" ht="13.5" thickBot="1" x14ac:dyDescent="0.3">
      <c r="A5" s="330"/>
      <c r="B5" s="169" t="s">
        <v>1609</v>
      </c>
      <c r="C5" s="169" t="s">
        <v>1712</v>
      </c>
      <c r="D5" s="170" t="s">
        <v>1621</v>
      </c>
      <c r="E5" s="170" t="s">
        <v>1713</v>
      </c>
      <c r="F5" s="170" t="s">
        <v>1714</v>
      </c>
      <c r="G5" s="170" t="s">
        <v>1715</v>
      </c>
      <c r="H5" s="75"/>
      <c r="I5" s="75"/>
      <c r="J5" s="75"/>
      <c r="K5" s="75"/>
      <c r="L5" s="75"/>
      <c r="M5" s="75"/>
      <c r="N5" s="75"/>
      <c r="O5" s="75"/>
      <c r="P5" s="75"/>
      <c r="Q5" s="75"/>
      <c r="R5" s="75"/>
      <c r="S5" s="75"/>
      <c r="T5" s="75"/>
      <c r="U5" s="75"/>
      <c r="V5" s="75"/>
      <c r="W5" s="75"/>
      <c r="X5" s="75"/>
      <c r="Y5" s="75"/>
    </row>
    <row r="6" spans="1:25" s="74" customFormat="1" ht="25.5" x14ac:dyDescent="0.25">
      <c r="A6" s="86">
        <v>1</v>
      </c>
      <c r="B6" s="93" t="s">
        <v>1628</v>
      </c>
      <c r="C6" s="193" t="s">
        <v>1716</v>
      </c>
      <c r="D6" s="93" t="s">
        <v>135</v>
      </c>
      <c r="E6" s="93" t="s">
        <v>1717</v>
      </c>
      <c r="F6" s="135">
        <v>46023</v>
      </c>
      <c r="G6" s="135">
        <v>46387</v>
      </c>
      <c r="H6" s="75"/>
      <c r="I6" s="75"/>
      <c r="J6" s="75"/>
      <c r="K6" s="75"/>
      <c r="L6" s="75"/>
      <c r="M6" s="75"/>
      <c r="N6" s="75"/>
      <c r="O6" s="75"/>
      <c r="P6" s="75"/>
      <c r="Q6" s="75"/>
      <c r="R6" s="75"/>
      <c r="S6" s="75"/>
      <c r="T6" s="75"/>
      <c r="U6" s="75"/>
      <c r="V6" s="75"/>
      <c r="W6" s="75"/>
      <c r="X6" s="75"/>
      <c r="Y6" s="75"/>
    </row>
    <row r="7" spans="1:25" s="74" customFormat="1" ht="38.25" x14ac:dyDescent="0.25">
      <c r="A7" s="86">
        <v>2</v>
      </c>
      <c r="B7" s="93" t="s">
        <v>1628</v>
      </c>
      <c r="C7" s="193" t="s">
        <v>1716</v>
      </c>
      <c r="D7" s="93" t="s">
        <v>135</v>
      </c>
      <c r="E7" s="93" t="s">
        <v>1718</v>
      </c>
      <c r="F7" s="135">
        <v>46023</v>
      </c>
      <c r="G7" s="135">
        <v>46387</v>
      </c>
      <c r="H7" s="75"/>
      <c r="I7" s="75"/>
      <c r="J7" s="75"/>
      <c r="K7" s="75"/>
      <c r="L7" s="75"/>
      <c r="M7" s="75"/>
      <c r="N7" s="75"/>
      <c r="O7" s="75"/>
      <c r="P7" s="75"/>
      <c r="Q7" s="75"/>
      <c r="R7" s="75"/>
      <c r="S7" s="75"/>
      <c r="T7" s="75"/>
      <c r="U7" s="75"/>
      <c r="V7" s="75"/>
      <c r="W7" s="75"/>
      <c r="X7" s="75"/>
      <c r="Y7" s="75"/>
    </row>
    <row r="8" spans="1:25" s="74" customFormat="1" ht="47.25" customHeight="1" x14ac:dyDescent="0.25">
      <c r="A8" s="86">
        <v>3</v>
      </c>
      <c r="B8" s="93" t="s">
        <v>1628</v>
      </c>
      <c r="C8" s="193" t="s">
        <v>1716</v>
      </c>
      <c r="D8" s="93" t="s">
        <v>135</v>
      </c>
      <c r="E8" s="93" t="s">
        <v>1719</v>
      </c>
      <c r="F8" s="135">
        <v>46023</v>
      </c>
      <c r="G8" s="135">
        <v>46387</v>
      </c>
      <c r="H8" s="75"/>
      <c r="I8" s="75"/>
      <c r="J8" s="75"/>
      <c r="K8" s="75"/>
      <c r="L8" s="75"/>
      <c r="M8" s="75"/>
      <c r="N8" s="75"/>
      <c r="O8" s="75"/>
      <c r="P8" s="75"/>
      <c r="Q8" s="75"/>
      <c r="R8" s="75"/>
      <c r="S8" s="75"/>
      <c r="T8" s="75"/>
      <c r="U8" s="75"/>
      <c r="V8" s="75"/>
      <c r="W8" s="75"/>
      <c r="X8" s="75"/>
      <c r="Y8" s="75"/>
    </row>
    <row r="9" spans="1:25" s="74" customFormat="1" ht="42.75" customHeight="1" x14ac:dyDescent="0.25">
      <c r="A9" s="86">
        <v>4</v>
      </c>
      <c r="B9" s="93" t="s">
        <v>1628</v>
      </c>
      <c r="C9" s="193" t="s">
        <v>1716</v>
      </c>
      <c r="D9" s="93" t="s">
        <v>135</v>
      </c>
      <c r="E9" s="93" t="s">
        <v>1720</v>
      </c>
      <c r="F9" s="135">
        <v>46023</v>
      </c>
      <c r="G9" s="135">
        <v>46387</v>
      </c>
      <c r="H9" s="75"/>
      <c r="I9" s="75"/>
      <c r="J9" s="75"/>
      <c r="K9" s="75"/>
      <c r="L9" s="75"/>
      <c r="M9" s="75"/>
      <c r="N9" s="75"/>
      <c r="O9" s="75"/>
      <c r="P9" s="75"/>
      <c r="Q9" s="75"/>
      <c r="R9" s="75"/>
      <c r="S9" s="75"/>
      <c r="T9" s="75"/>
      <c r="U9" s="75"/>
      <c r="V9" s="75"/>
      <c r="W9" s="75"/>
      <c r="X9" s="75"/>
      <c r="Y9" s="75"/>
    </row>
    <row r="10" spans="1:25" s="74" customFormat="1" ht="22.5" customHeight="1" x14ac:dyDescent="0.25">
      <c r="A10" s="86">
        <v>5</v>
      </c>
      <c r="B10" s="93" t="s">
        <v>1628</v>
      </c>
      <c r="C10" s="193" t="s">
        <v>1716</v>
      </c>
      <c r="D10" s="93" t="s">
        <v>135</v>
      </c>
      <c r="E10" s="93" t="s">
        <v>1721</v>
      </c>
      <c r="F10" s="135">
        <v>46023</v>
      </c>
      <c r="G10" s="135">
        <v>46387</v>
      </c>
      <c r="H10" s="75"/>
      <c r="I10" s="75"/>
      <c r="J10" s="75"/>
      <c r="K10" s="75"/>
      <c r="L10" s="75"/>
      <c r="M10" s="75"/>
      <c r="N10" s="75"/>
      <c r="O10" s="75"/>
      <c r="P10" s="75"/>
      <c r="Q10" s="75"/>
      <c r="R10" s="75"/>
      <c r="S10" s="75"/>
      <c r="T10" s="75"/>
      <c r="U10" s="75"/>
      <c r="V10" s="75"/>
      <c r="W10" s="75"/>
      <c r="X10" s="75"/>
      <c r="Y10" s="75"/>
    </row>
    <row r="11" spans="1:25" s="74" customFormat="1" ht="25.5" x14ac:dyDescent="0.25">
      <c r="A11" s="86">
        <v>6</v>
      </c>
      <c r="B11" s="93" t="s">
        <v>1628</v>
      </c>
      <c r="C11" s="193" t="s">
        <v>1716</v>
      </c>
      <c r="D11" s="93" t="s">
        <v>135</v>
      </c>
      <c r="E11" s="93" t="s">
        <v>1722</v>
      </c>
      <c r="F11" s="135">
        <v>46023</v>
      </c>
      <c r="G11" s="135">
        <v>46387</v>
      </c>
      <c r="H11" s="75"/>
      <c r="I11" s="75"/>
      <c r="J11" s="75"/>
      <c r="K11" s="75"/>
      <c r="L11" s="75"/>
      <c r="M11" s="75"/>
      <c r="N11" s="75"/>
      <c r="O11" s="75"/>
      <c r="P11" s="75"/>
      <c r="Q11" s="75"/>
      <c r="R11" s="75"/>
      <c r="S11" s="75"/>
      <c r="T11" s="75"/>
      <c r="U11" s="75"/>
      <c r="V11" s="75"/>
      <c r="W11" s="75"/>
      <c r="X11" s="75"/>
      <c r="Y11" s="75"/>
    </row>
    <row r="12" spans="1:25" s="74" customFormat="1" ht="25.5" x14ac:dyDescent="0.25">
      <c r="A12" s="86">
        <v>7</v>
      </c>
      <c r="B12" s="93" t="s">
        <v>1628</v>
      </c>
      <c r="C12" s="193" t="s">
        <v>1716</v>
      </c>
      <c r="D12" s="93" t="s">
        <v>135</v>
      </c>
      <c r="E12" s="93" t="s">
        <v>1723</v>
      </c>
      <c r="F12" s="135">
        <v>46023</v>
      </c>
      <c r="G12" s="135">
        <v>46387</v>
      </c>
      <c r="H12" s="75"/>
      <c r="I12" s="75"/>
      <c r="J12" s="75"/>
      <c r="K12" s="75"/>
      <c r="L12" s="75"/>
      <c r="M12" s="75"/>
      <c r="N12" s="75"/>
      <c r="O12" s="75"/>
      <c r="P12" s="75"/>
      <c r="Q12" s="75"/>
      <c r="R12" s="75"/>
      <c r="S12" s="75"/>
      <c r="T12" s="75"/>
      <c r="U12" s="75"/>
      <c r="V12" s="75"/>
      <c r="W12" s="75"/>
      <c r="X12" s="75"/>
      <c r="Y12" s="75"/>
    </row>
    <row r="13" spans="1:25" s="74" customFormat="1" ht="38.25" x14ac:dyDescent="0.25">
      <c r="A13" s="86">
        <v>8</v>
      </c>
      <c r="B13" s="93" t="s">
        <v>1628</v>
      </c>
      <c r="C13" s="193" t="s">
        <v>1716</v>
      </c>
      <c r="D13" s="93" t="s">
        <v>135</v>
      </c>
      <c r="E13" s="93" t="s">
        <v>1724</v>
      </c>
      <c r="F13" s="135">
        <v>46023</v>
      </c>
      <c r="G13" s="135">
        <v>46387</v>
      </c>
      <c r="H13" s="75"/>
      <c r="I13" s="75"/>
      <c r="J13" s="75"/>
      <c r="K13" s="75"/>
      <c r="L13" s="75"/>
      <c r="M13" s="75"/>
      <c r="N13" s="75"/>
      <c r="O13" s="75"/>
      <c r="P13" s="75"/>
      <c r="Q13" s="75"/>
      <c r="R13" s="75"/>
      <c r="S13" s="75"/>
      <c r="T13" s="75"/>
      <c r="U13" s="75"/>
      <c r="V13" s="75"/>
      <c r="W13" s="75"/>
      <c r="X13" s="75"/>
      <c r="Y13" s="75"/>
    </row>
    <row r="14" spans="1:25" s="74" customFormat="1" ht="38.25" x14ac:dyDescent="0.25">
      <c r="A14" s="86">
        <v>9</v>
      </c>
      <c r="B14" s="93" t="s">
        <v>1628</v>
      </c>
      <c r="C14" s="193" t="s">
        <v>1716</v>
      </c>
      <c r="D14" s="93" t="s">
        <v>135</v>
      </c>
      <c r="E14" s="93" t="s">
        <v>1724</v>
      </c>
      <c r="F14" s="135">
        <v>46023</v>
      </c>
      <c r="G14" s="135">
        <v>46387</v>
      </c>
      <c r="H14" s="75"/>
      <c r="I14" s="75"/>
      <c r="J14" s="75"/>
      <c r="K14" s="75"/>
      <c r="L14" s="75"/>
      <c r="M14" s="75"/>
      <c r="N14" s="75"/>
      <c r="O14" s="75"/>
      <c r="P14" s="75"/>
      <c r="Q14" s="75"/>
      <c r="R14" s="75"/>
      <c r="S14" s="75"/>
      <c r="T14" s="75"/>
      <c r="U14" s="75"/>
      <c r="V14" s="75"/>
      <c r="W14" s="75"/>
      <c r="X14" s="75"/>
      <c r="Y14" s="75"/>
    </row>
    <row r="15" spans="1:25" s="74" customFormat="1" ht="25.5" x14ac:dyDescent="0.25">
      <c r="A15" s="86">
        <v>10</v>
      </c>
      <c r="B15" s="93" t="s">
        <v>1628</v>
      </c>
      <c r="C15" s="193" t="s">
        <v>1716</v>
      </c>
      <c r="D15" s="93" t="s">
        <v>135</v>
      </c>
      <c r="E15" s="93" t="s">
        <v>1725</v>
      </c>
      <c r="F15" s="135">
        <v>46023</v>
      </c>
      <c r="G15" s="135">
        <v>46387</v>
      </c>
      <c r="H15" s="75"/>
      <c r="I15" s="75"/>
      <c r="J15" s="75"/>
      <c r="K15" s="75"/>
      <c r="L15" s="75"/>
      <c r="M15" s="75"/>
      <c r="N15" s="75"/>
      <c r="O15" s="75"/>
      <c r="P15" s="75"/>
      <c r="Q15" s="75"/>
      <c r="R15" s="75"/>
      <c r="S15" s="75"/>
      <c r="T15" s="75"/>
      <c r="U15" s="75"/>
      <c r="V15" s="75"/>
      <c r="W15" s="75"/>
      <c r="X15" s="75"/>
      <c r="Y15" s="75"/>
    </row>
    <row r="16" spans="1:25" s="74" customFormat="1" ht="25.5" x14ac:dyDescent="0.25">
      <c r="A16" s="86">
        <v>11</v>
      </c>
      <c r="B16" s="93" t="s">
        <v>1628</v>
      </c>
      <c r="C16" s="193" t="s">
        <v>1716</v>
      </c>
      <c r="D16" s="93" t="s">
        <v>135</v>
      </c>
      <c r="E16" s="93" t="s">
        <v>1726</v>
      </c>
      <c r="F16" s="135">
        <v>46023</v>
      </c>
      <c r="G16" s="135">
        <v>46387</v>
      </c>
      <c r="H16" s="75"/>
      <c r="I16" s="75"/>
      <c r="J16" s="75"/>
      <c r="K16" s="75"/>
      <c r="L16" s="75"/>
      <c r="M16" s="75"/>
      <c r="N16" s="75"/>
      <c r="O16" s="75"/>
      <c r="P16" s="75"/>
      <c r="Q16" s="75"/>
      <c r="R16" s="75"/>
      <c r="S16" s="75"/>
      <c r="T16" s="75"/>
      <c r="U16" s="75"/>
      <c r="V16" s="75"/>
      <c r="W16" s="75"/>
      <c r="X16" s="75"/>
      <c r="Y16" s="75"/>
    </row>
    <row r="17" spans="1:25" s="74" customFormat="1" ht="25.5" x14ac:dyDescent="0.25">
      <c r="A17" s="86">
        <v>12</v>
      </c>
      <c r="B17" s="93" t="s">
        <v>1628</v>
      </c>
      <c r="C17" s="193" t="s">
        <v>1716</v>
      </c>
      <c r="D17" s="93" t="s">
        <v>135</v>
      </c>
      <c r="E17" s="93" t="s">
        <v>1727</v>
      </c>
      <c r="F17" s="135">
        <v>46023</v>
      </c>
      <c r="G17" s="135">
        <v>46387</v>
      </c>
      <c r="H17" s="75"/>
      <c r="I17" s="75"/>
      <c r="J17" s="75"/>
      <c r="K17" s="75"/>
      <c r="L17" s="75"/>
      <c r="M17" s="75"/>
      <c r="N17" s="75"/>
      <c r="O17" s="75"/>
      <c r="P17" s="75"/>
      <c r="Q17" s="75"/>
      <c r="R17" s="75"/>
      <c r="S17" s="75"/>
      <c r="T17" s="75"/>
      <c r="U17" s="75"/>
      <c r="V17" s="75"/>
      <c r="W17" s="75"/>
      <c r="X17" s="75"/>
      <c r="Y17" s="75"/>
    </row>
    <row r="18" spans="1:25" s="74" customFormat="1" ht="25.5" x14ac:dyDescent="0.25">
      <c r="A18" s="86">
        <v>13</v>
      </c>
      <c r="B18" s="93" t="s">
        <v>1628</v>
      </c>
      <c r="C18" s="193" t="s">
        <v>1716</v>
      </c>
      <c r="D18" s="93" t="s">
        <v>135</v>
      </c>
      <c r="E18" s="93" t="s">
        <v>1727</v>
      </c>
      <c r="F18" s="135">
        <v>46023</v>
      </c>
      <c r="G18" s="135">
        <v>46387</v>
      </c>
      <c r="H18" s="75"/>
      <c r="I18" s="75"/>
      <c r="J18" s="75"/>
      <c r="K18" s="75"/>
      <c r="L18" s="75"/>
      <c r="M18" s="75"/>
      <c r="N18" s="75"/>
      <c r="O18" s="75"/>
      <c r="P18" s="75"/>
      <c r="Q18" s="75"/>
      <c r="R18" s="75"/>
      <c r="S18" s="75"/>
      <c r="T18" s="75"/>
      <c r="U18" s="75"/>
      <c r="V18" s="75"/>
      <c r="W18" s="75"/>
      <c r="X18" s="75"/>
      <c r="Y18" s="75"/>
    </row>
    <row r="19" spans="1:25" s="74" customFormat="1" ht="38.25" x14ac:dyDescent="0.25">
      <c r="A19" s="86">
        <v>14</v>
      </c>
      <c r="B19" s="93" t="s">
        <v>1628</v>
      </c>
      <c r="C19" s="193" t="s">
        <v>1716</v>
      </c>
      <c r="D19" s="93" t="s">
        <v>135</v>
      </c>
      <c r="E19" s="93" t="s">
        <v>1728</v>
      </c>
      <c r="F19" s="135">
        <v>46023</v>
      </c>
      <c r="G19" s="135">
        <v>46387</v>
      </c>
      <c r="H19" s="75"/>
      <c r="I19" s="75"/>
      <c r="J19" s="75"/>
      <c r="K19" s="75"/>
      <c r="L19" s="75"/>
      <c r="M19" s="75"/>
      <c r="N19" s="75"/>
      <c r="O19" s="75"/>
      <c r="P19" s="75"/>
      <c r="Q19" s="75"/>
      <c r="R19" s="75"/>
      <c r="S19" s="75"/>
      <c r="T19" s="75"/>
      <c r="U19" s="75"/>
      <c r="V19" s="75"/>
      <c r="W19" s="75"/>
      <c r="X19" s="75"/>
      <c r="Y19" s="75"/>
    </row>
    <row r="20" spans="1:25" s="74" customFormat="1" ht="25.5" x14ac:dyDescent="0.25">
      <c r="A20" s="86">
        <v>15</v>
      </c>
      <c r="B20" s="93" t="s">
        <v>1628</v>
      </c>
      <c r="C20" s="193" t="s">
        <v>1716</v>
      </c>
      <c r="D20" s="93" t="s">
        <v>135</v>
      </c>
      <c r="E20" s="93" t="s">
        <v>1729</v>
      </c>
      <c r="F20" s="135">
        <v>46023</v>
      </c>
      <c r="G20" s="135">
        <v>46387</v>
      </c>
      <c r="H20" s="75"/>
      <c r="I20" s="75"/>
      <c r="J20" s="75"/>
      <c r="K20" s="75"/>
      <c r="L20" s="75"/>
      <c r="M20" s="75"/>
      <c r="N20" s="75"/>
      <c r="O20" s="75"/>
      <c r="P20" s="75"/>
      <c r="Q20" s="75"/>
      <c r="R20" s="75"/>
      <c r="S20" s="75"/>
      <c r="T20" s="75"/>
      <c r="U20" s="75"/>
      <c r="V20" s="75"/>
      <c r="W20" s="75"/>
      <c r="X20" s="75"/>
      <c r="Y20" s="75"/>
    </row>
    <row r="21" spans="1:25" s="74" customFormat="1" ht="25.5" x14ac:dyDescent="0.25">
      <c r="A21" s="86">
        <v>16</v>
      </c>
      <c r="B21" s="93" t="s">
        <v>1628</v>
      </c>
      <c r="C21" s="193" t="s">
        <v>1716</v>
      </c>
      <c r="D21" s="93" t="s">
        <v>135</v>
      </c>
      <c r="E21" s="93" t="s">
        <v>1730</v>
      </c>
      <c r="F21" s="135">
        <v>46023</v>
      </c>
      <c r="G21" s="135">
        <v>46387</v>
      </c>
      <c r="H21" s="75"/>
      <c r="I21" s="75"/>
      <c r="J21" s="75"/>
      <c r="K21" s="75"/>
      <c r="L21" s="75"/>
      <c r="M21" s="75"/>
      <c r="N21" s="75"/>
      <c r="O21" s="75"/>
      <c r="P21" s="75"/>
      <c r="Q21" s="75"/>
      <c r="R21" s="75"/>
      <c r="S21" s="75"/>
      <c r="T21" s="75"/>
      <c r="U21" s="75"/>
      <c r="V21" s="75"/>
      <c r="W21" s="75"/>
      <c r="X21" s="75"/>
      <c r="Y21" s="75"/>
    </row>
    <row r="22" spans="1:25" s="74" customFormat="1" ht="25.5" x14ac:dyDescent="0.25">
      <c r="A22" s="86">
        <v>17</v>
      </c>
      <c r="B22" s="93" t="s">
        <v>1628</v>
      </c>
      <c r="C22" s="193" t="s">
        <v>1716</v>
      </c>
      <c r="D22" s="93" t="s">
        <v>135</v>
      </c>
      <c r="E22" s="93" t="s">
        <v>1731</v>
      </c>
      <c r="F22" s="135">
        <v>46023</v>
      </c>
      <c r="G22" s="135">
        <v>46387</v>
      </c>
      <c r="H22" s="75"/>
      <c r="I22" s="75"/>
      <c r="J22" s="75"/>
      <c r="K22" s="75"/>
      <c r="L22" s="75"/>
      <c r="M22" s="75"/>
      <c r="N22" s="75"/>
      <c r="O22" s="75"/>
      <c r="P22" s="75"/>
      <c r="Q22" s="75"/>
      <c r="R22" s="75"/>
      <c r="S22" s="75"/>
      <c r="T22" s="75"/>
      <c r="U22" s="75"/>
      <c r="V22" s="75"/>
      <c r="W22" s="75"/>
      <c r="X22" s="75"/>
      <c r="Y22" s="75"/>
    </row>
    <row r="23" spans="1:25" s="74" customFormat="1" ht="25.5" x14ac:dyDescent="0.25">
      <c r="A23" s="86">
        <v>18</v>
      </c>
      <c r="B23" s="93" t="s">
        <v>1628</v>
      </c>
      <c r="C23" s="193" t="s">
        <v>1716</v>
      </c>
      <c r="D23" s="93" t="s">
        <v>135</v>
      </c>
      <c r="E23" s="93" t="s">
        <v>1731</v>
      </c>
      <c r="F23" s="135">
        <v>46023</v>
      </c>
      <c r="G23" s="135">
        <v>46387</v>
      </c>
      <c r="H23" s="75"/>
      <c r="I23" s="75"/>
      <c r="J23" s="75"/>
      <c r="K23" s="75"/>
      <c r="L23" s="75"/>
      <c r="M23" s="75"/>
      <c r="N23" s="75"/>
      <c r="O23" s="75"/>
      <c r="P23" s="75"/>
      <c r="Q23" s="75"/>
      <c r="R23" s="75"/>
      <c r="S23" s="75"/>
      <c r="T23" s="75"/>
      <c r="U23" s="75"/>
      <c r="V23" s="75"/>
      <c r="W23" s="75"/>
      <c r="X23" s="75"/>
      <c r="Y23" s="75"/>
    </row>
    <row r="24" spans="1:25" s="74" customFormat="1" ht="59.25" customHeight="1" x14ac:dyDescent="0.25">
      <c r="A24" s="86">
        <v>19</v>
      </c>
      <c r="B24" s="93" t="s">
        <v>1628</v>
      </c>
      <c r="C24" s="193" t="s">
        <v>1716</v>
      </c>
      <c r="D24" s="93" t="s">
        <v>135</v>
      </c>
      <c r="E24" s="93" t="s">
        <v>1732</v>
      </c>
      <c r="F24" s="135">
        <v>46023</v>
      </c>
      <c r="G24" s="135">
        <v>46387</v>
      </c>
      <c r="H24" s="75"/>
      <c r="I24" s="75"/>
      <c r="J24" s="75"/>
      <c r="K24" s="75"/>
      <c r="L24" s="75"/>
      <c r="M24" s="75"/>
      <c r="N24" s="75"/>
      <c r="O24" s="75"/>
      <c r="P24" s="75"/>
      <c r="Q24" s="75"/>
      <c r="R24" s="75"/>
      <c r="S24" s="75"/>
      <c r="T24" s="75"/>
      <c r="U24" s="75"/>
      <c r="V24" s="75"/>
      <c r="W24" s="75"/>
      <c r="X24" s="75"/>
      <c r="Y24" s="75"/>
    </row>
    <row r="25" spans="1:25" s="74" customFormat="1" ht="36" customHeight="1" x14ac:dyDescent="0.25">
      <c r="A25" s="86">
        <v>20</v>
      </c>
      <c r="B25" s="93" t="s">
        <v>1628</v>
      </c>
      <c r="C25" s="193" t="s">
        <v>1716</v>
      </c>
      <c r="D25" s="93" t="s">
        <v>135</v>
      </c>
      <c r="E25" s="93" t="s">
        <v>1733</v>
      </c>
      <c r="F25" s="135">
        <v>46023</v>
      </c>
      <c r="G25" s="135">
        <v>46387</v>
      </c>
      <c r="H25" s="75"/>
      <c r="I25" s="75"/>
      <c r="J25" s="75"/>
      <c r="K25" s="75"/>
      <c r="L25" s="75"/>
      <c r="M25" s="75"/>
      <c r="N25" s="75"/>
      <c r="O25" s="75"/>
      <c r="P25" s="75"/>
      <c r="Q25" s="75"/>
      <c r="R25" s="75"/>
      <c r="S25" s="75"/>
      <c r="T25" s="75"/>
      <c r="U25" s="75"/>
      <c r="V25" s="75"/>
      <c r="W25" s="75"/>
      <c r="X25" s="75"/>
      <c r="Y25" s="75"/>
    </row>
    <row r="26" spans="1:25" s="74" customFormat="1" ht="38.25" x14ac:dyDescent="0.25">
      <c r="A26" s="86">
        <v>21</v>
      </c>
      <c r="B26" s="93" t="s">
        <v>1628</v>
      </c>
      <c r="C26" s="193" t="s">
        <v>1716</v>
      </c>
      <c r="D26" s="93" t="s">
        <v>135</v>
      </c>
      <c r="E26" s="93" t="s">
        <v>1734</v>
      </c>
      <c r="F26" s="135">
        <v>46023</v>
      </c>
      <c r="G26" s="135">
        <v>46387</v>
      </c>
      <c r="H26" s="75"/>
      <c r="I26" s="75"/>
      <c r="J26" s="75"/>
      <c r="K26" s="75"/>
      <c r="L26" s="75"/>
      <c r="M26" s="75"/>
      <c r="N26" s="75"/>
      <c r="O26" s="75"/>
      <c r="P26" s="75"/>
      <c r="Q26" s="75"/>
      <c r="R26" s="75"/>
      <c r="S26" s="75"/>
      <c r="T26" s="75"/>
      <c r="U26" s="75"/>
      <c r="V26" s="75"/>
      <c r="W26" s="75"/>
      <c r="X26" s="75"/>
      <c r="Y26" s="75"/>
    </row>
    <row r="27" spans="1:25" s="74" customFormat="1" ht="53.25" customHeight="1" x14ac:dyDescent="0.25">
      <c r="A27" s="86">
        <v>22</v>
      </c>
      <c r="B27" s="93" t="s">
        <v>1628</v>
      </c>
      <c r="C27" s="193" t="s">
        <v>1716</v>
      </c>
      <c r="D27" s="93" t="s">
        <v>135</v>
      </c>
      <c r="E27" s="91" t="s">
        <v>1735</v>
      </c>
      <c r="F27" s="135">
        <v>46023</v>
      </c>
      <c r="G27" s="135">
        <v>46387</v>
      </c>
      <c r="H27" s="75"/>
      <c r="I27" s="75"/>
      <c r="J27" s="75"/>
      <c r="K27" s="75"/>
      <c r="L27" s="75"/>
      <c r="M27" s="75"/>
      <c r="N27" s="75"/>
      <c r="O27" s="75"/>
      <c r="P27" s="75"/>
      <c r="Q27" s="75"/>
      <c r="R27" s="75"/>
      <c r="S27" s="75"/>
      <c r="T27" s="75"/>
      <c r="U27" s="75"/>
      <c r="V27" s="75"/>
      <c r="W27" s="75"/>
      <c r="X27" s="75"/>
      <c r="Y27" s="75"/>
    </row>
    <row r="28" spans="1:25" s="74" customFormat="1" ht="51" customHeight="1" x14ac:dyDescent="0.25">
      <c r="A28" s="86">
        <v>23</v>
      </c>
      <c r="B28" s="93" t="s">
        <v>1628</v>
      </c>
      <c r="C28" s="193" t="s">
        <v>1716</v>
      </c>
      <c r="D28" s="93" t="s">
        <v>135</v>
      </c>
      <c r="E28" s="91" t="s">
        <v>1736</v>
      </c>
      <c r="F28" s="135">
        <v>46023</v>
      </c>
      <c r="G28" s="135">
        <v>46387</v>
      </c>
      <c r="H28" s="75"/>
      <c r="I28" s="75"/>
      <c r="J28" s="75"/>
      <c r="K28" s="75"/>
      <c r="L28" s="75"/>
      <c r="M28" s="75"/>
      <c r="N28" s="75"/>
      <c r="O28" s="75"/>
      <c r="P28" s="75"/>
      <c r="Q28" s="75"/>
      <c r="R28" s="75"/>
      <c r="S28" s="75"/>
      <c r="T28" s="75"/>
      <c r="U28" s="75"/>
      <c r="V28" s="75"/>
      <c r="W28" s="75"/>
      <c r="X28" s="75"/>
      <c r="Y28" s="75"/>
    </row>
    <row r="29" spans="1:25" s="74" customFormat="1" ht="25.5" x14ac:dyDescent="0.25">
      <c r="A29" s="86">
        <v>24</v>
      </c>
      <c r="B29" s="93" t="s">
        <v>1628</v>
      </c>
      <c r="C29" s="193" t="s">
        <v>1716</v>
      </c>
      <c r="D29" s="93" t="s">
        <v>135</v>
      </c>
      <c r="E29" s="91" t="s">
        <v>1737</v>
      </c>
      <c r="F29" s="135">
        <v>46023</v>
      </c>
      <c r="G29" s="135">
        <v>46387</v>
      </c>
      <c r="H29" s="75"/>
      <c r="I29" s="75"/>
      <c r="J29" s="75"/>
      <c r="K29" s="75"/>
      <c r="L29" s="75"/>
      <c r="M29" s="75"/>
      <c r="N29" s="75"/>
      <c r="O29" s="75"/>
      <c r="P29" s="75"/>
      <c r="Q29" s="75"/>
      <c r="R29" s="75"/>
      <c r="S29" s="75"/>
      <c r="T29" s="75"/>
      <c r="U29" s="75"/>
      <c r="V29" s="75"/>
      <c r="W29" s="75"/>
      <c r="X29" s="75"/>
      <c r="Y29" s="75"/>
    </row>
    <row r="30" spans="1:25" s="74" customFormat="1" ht="25.5" x14ac:dyDescent="0.25">
      <c r="A30" s="86">
        <v>25</v>
      </c>
      <c r="B30" s="93" t="s">
        <v>1628</v>
      </c>
      <c r="C30" s="193" t="s">
        <v>1716</v>
      </c>
      <c r="D30" s="93" t="s">
        <v>135</v>
      </c>
      <c r="E30" s="91" t="s">
        <v>1738</v>
      </c>
      <c r="F30" s="135">
        <v>46023</v>
      </c>
      <c r="G30" s="135">
        <v>46387</v>
      </c>
      <c r="H30" s="75"/>
      <c r="I30" s="75"/>
      <c r="J30" s="75"/>
      <c r="K30" s="75"/>
      <c r="L30" s="75"/>
      <c r="M30" s="75"/>
      <c r="N30" s="75"/>
      <c r="O30" s="75"/>
      <c r="P30" s="75"/>
      <c r="Q30" s="75"/>
      <c r="R30" s="75"/>
      <c r="S30" s="75"/>
      <c r="T30" s="75"/>
      <c r="U30" s="75"/>
      <c r="V30" s="75"/>
      <c r="W30" s="75"/>
      <c r="X30" s="75"/>
      <c r="Y30" s="75"/>
    </row>
    <row r="31" spans="1:25" s="74" customFormat="1" ht="38.25" x14ac:dyDescent="0.25">
      <c r="A31" s="86">
        <v>26</v>
      </c>
      <c r="B31" s="93" t="s">
        <v>1628</v>
      </c>
      <c r="C31" s="193" t="s">
        <v>1716</v>
      </c>
      <c r="D31" s="93" t="s">
        <v>135</v>
      </c>
      <c r="E31" s="91" t="s">
        <v>1739</v>
      </c>
      <c r="F31" s="135">
        <v>46023</v>
      </c>
      <c r="G31" s="135">
        <v>46387</v>
      </c>
      <c r="H31" s="75"/>
      <c r="I31" s="75"/>
      <c r="J31" s="75"/>
      <c r="K31" s="75"/>
      <c r="L31" s="75"/>
      <c r="M31" s="75"/>
      <c r="N31" s="75"/>
      <c r="O31" s="75"/>
      <c r="P31" s="75"/>
      <c r="Q31" s="75"/>
      <c r="R31" s="75"/>
      <c r="S31" s="75"/>
      <c r="T31" s="75"/>
      <c r="U31" s="75"/>
      <c r="V31" s="75"/>
      <c r="W31" s="75"/>
      <c r="X31" s="75"/>
      <c r="Y31" s="75"/>
    </row>
    <row r="32" spans="1:25" s="74" customFormat="1" ht="51" x14ac:dyDescent="0.25">
      <c r="A32" s="86">
        <v>27</v>
      </c>
      <c r="B32" s="93" t="s">
        <v>1628</v>
      </c>
      <c r="C32" s="193" t="s">
        <v>1716</v>
      </c>
      <c r="D32" s="93" t="s">
        <v>135</v>
      </c>
      <c r="E32" s="91" t="s">
        <v>1740</v>
      </c>
      <c r="F32" s="135">
        <v>46023</v>
      </c>
      <c r="G32" s="135">
        <v>46387</v>
      </c>
      <c r="H32" s="75"/>
      <c r="I32" s="75"/>
      <c r="J32" s="75"/>
      <c r="K32" s="75"/>
      <c r="L32" s="75"/>
      <c r="M32" s="75"/>
      <c r="N32" s="75"/>
      <c r="O32" s="75"/>
      <c r="P32" s="75"/>
      <c r="Q32" s="75"/>
      <c r="R32" s="75"/>
      <c r="S32" s="75"/>
      <c r="T32" s="75"/>
      <c r="U32" s="75"/>
      <c r="V32" s="75"/>
      <c r="W32" s="75"/>
      <c r="X32" s="75"/>
      <c r="Y32" s="75"/>
    </row>
    <row r="33" spans="1:7" ht="40.5" customHeight="1" x14ac:dyDescent="0.2">
      <c r="A33" s="86">
        <v>28</v>
      </c>
      <c r="B33" s="93" t="s">
        <v>1628</v>
      </c>
      <c r="C33" s="193" t="s">
        <v>1716</v>
      </c>
      <c r="D33" s="93" t="s">
        <v>135</v>
      </c>
      <c r="E33" s="91" t="s">
        <v>1741</v>
      </c>
      <c r="F33" s="135">
        <v>46023</v>
      </c>
      <c r="G33" s="135">
        <v>46387</v>
      </c>
    </row>
    <row r="34" spans="1:7" ht="25.5" x14ac:dyDescent="0.2">
      <c r="A34" s="86">
        <v>29</v>
      </c>
      <c r="B34" s="93" t="s">
        <v>1628</v>
      </c>
      <c r="C34" s="193" t="s">
        <v>1716</v>
      </c>
      <c r="D34" s="93" t="s">
        <v>135</v>
      </c>
      <c r="E34" s="91" t="s">
        <v>1742</v>
      </c>
      <c r="F34" s="135">
        <v>46023</v>
      </c>
      <c r="G34" s="135">
        <v>46387</v>
      </c>
    </row>
    <row r="35" spans="1:7" ht="51" x14ac:dyDescent="0.2">
      <c r="A35" s="86">
        <v>30</v>
      </c>
      <c r="B35" s="93" t="s">
        <v>1628</v>
      </c>
      <c r="C35" s="193" t="s">
        <v>1716</v>
      </c>
      <c r="D35" s="93" t="s">
        <v>135</v>
      </c>
      <c r="E35" s="91" t="s">
        <v>1743</v>
      </c>
      <c r="F35" s="135">
        <v>46023</v>
      </c>
      <c r="G35" s="135">
        <v>46387</v>
      </c>
    </row>
    <row r="36" spans="1:7" ht="38.25" x14ac:dyDescent="0.2">
      <c r="A36" s="86">
        <v>31</v>
      </c>
      <c r="B36" s="93" t="s">
        <v>1628</v>
      </c>
      <c r="C36" s="193" t="s">
        <v>1716</v>
      </c>
      <c r="D36" s="93" t="s">
        <v>135</v>
      </c>
      <c r="E36" s="91" t="s">
        <v>1744</v>
      </c>
      <c r="F36" s="135">
        <v>46023</v>
      </c>
      <c r="G36" s="135">
        <v>46387</v>
      </c>
    </row>
    <row r="37" spans="1:7" ht="38.25" x14ac:dyDescent="0.2">
      <c r="A37" s="86">
        <v>32</v>
      </c>
      <c r="B37" s="93" t="s">
        <v>1628</v>
      </c>
      <c r="C37" s="193" t="s">
        <v>1716</v>
      </c>
      <c r="D37" s="93" t="s">
        <v>135</v>
      </c>
      <c r="E37" s="91" t="s">
        <v>1745</v>
      </c>
      <c r="F37" s="135">
        <v>46023</v>
      </c>
      <c r="G37" s="135">
        <v>46387</v>
      </c>
    </row>
    <row r="38" spans="1:7" ht="51" x14ac:dyDescent="0.2">
      <c r="A38" s="86">
        <v>33</v>
      </c>
      <c r="B38" s="93" t="s">
        <v>1628</v>
      </c>
      <c r="C38" s="193" t="s">
        <v>1716</v>
      </c>
      <c r="D38" s="93" t="s">
        <v>135</v>
      </c>
      <c r="E38" s="91" t="s">
        <v>1746</v>
      </c>
      <c r="F38" s="135">
        <v>46023</v>
      </c>
      <c r="G38" s="135">
        <v>46387</v>
      </c>
    </row>
    <row r="39" spans="1:7" ht="63.75" x14ac:dyDescent="0.2">
      <c r="A39" s="86">
        <v>34</v>
      </c>
      <c r="B39" s="93" t="s">
        <v>1628</v>
      </c>
      <c r="C39" s="193" t="s">
        <v>1716</v>
      </c>
      <c r="D39" s="93" t="s">
        <v>135</v>
      </c>
      <c r="E39" s="91" t="s">
        <v>1747</v>
      </c>
      <c r="F39" s="135">
        <v>46023</v>
      </c>
      <c r="G39" s="135">
        <v>46387</v>
      </c>
    </row>
    <row r="40" spans="1:7" x14ac:dyDescent="0.2">
      <c r="A40" s="86"/>
      <c r="B40" s="93"/>
      <c r="C40" s="93"/>
      <c r="D40" s="91"/>
      <c r="E40" s="91"/>
      <c r="F40" s="135"/>
      <c r="G40" s="135"/>
    </row>
    <row r="41" spans="1:7" x14ac:dyDescent="0.2">
      <c r="A41" s="86"/>
      <c r="B41" s="93"/>
      <c r="C41" s="93"/>
      <c r="D41" s="91"/>
      <c r="E41" s="91"/>
      <c r="F41" s="135"/>
      <c r="G41" s="135"/>
    </row>
    <row r="42" spans="1:7" x14ac:dyDescent="0.2">
      <c r="A42" s="86"/>
      <c r="B42" s="93"/>
      <c r="C42" s="93"/>
      <c r="D42" s="91"/>
      <c r="E42" s="91"/>
      <c r="F42" s="135"/>
      <c r="G42" s="135"/>
    </row>
    <row r="43" spans="1:7" x14ac:dyDescent="0.2">
      <c r="A43" s="86"/>
      <c r="B43" s="93"/>
      <c r="C43" s="93"/>
      <c r="D43" s="91"/>
      <c r="E43" s="91"/>
      <c r="F43" s="135"/>
      <c r="G43" s="135"/>
    </row>
    <row r="44" spans="1:7" x14ac:dyDescent="0.2">
      <c r="A44" s="86"/>
      <c r="B44" s="93"/>
      <c r="C44" s="93"/>
      <c r="D44" s="91"/>
      <c r="E44" s="91"/>
      <c r="F44" s="135"/>
      <c r="G44" s="135"/>
    </row>
  </sheetData>
  <mergeCells count="6">
    <mergeCell ref="B4:E4"/>
    <mergeCell ref="F4:G4"/>
    <mergeCell ref="B1:F1"/>
    <mergeCell ref="A2:G2"/>
    <mergeCell ref="A3:G3"/>
    <mergeCell ref="A4:A5"/>
  </mergeCells>
  <phoneticPr fontId="28" type="noConversion"/>
  <pageMargins left="0.70866141732283472" right="0.70866141732283472" top="0.74803149606299213" bottom="0.74803149606299213" header="0.31496062992125984" footer="0.31496062992125984"/>
  <pageSetup paperSize="9" scale="67"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'TABLAS DE INFORMACIÓN'!$E$13:$E$16</xm:f>
          </x14:formula1>
          <xm:sqref>B6:B44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BJ233"/>
  <sheetViews>
    <sheetView topLeftCell="A106" zoomScale="80" zoomScaleNormal="80" zoomScaleSheetLayoutView="30" workbookViewId="0">
      <selection activeCell="B115" sqref="B115:B197"/>
    </sheetView>
  </sheetViews>
  <sheetFormatPr baseColWidth="10" defaultColWidth="11.42578125" defaultRowHeight="15" x14ac:dyDescent="0.25"/>
  <cols>
    <col min="1" max="1" width="17.7109375" style="2" bestFit="1" customWidth="1"/>
    <col min="2" max="2" width="45.28515625" style="2" customWidth="1"/>
    <col min="3" max="3" width="8.85546875" style="2" customWidth="1"/>
    <col min="4" max="4" width="50.5703125" style="2" customWidth="1"/>
    <col min="5" max="5" width="14" style="2" customWidth="1"/>
    <col min="6" max="6" width="50.28515625" style="2" customWidth="1"/>
    <col min="7" max="7" width="20" style="2" bestFit="1" customWidth="1"/>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x14ac:dyDescent="0.3">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x14ac:dyDescent="0.3">
      <c r="A2" s="1"/>
      <c r="B2" s="1"/>
      <c r="C2" s="1"/>
      <c r="D2" s="1"/>
      <c r="E2" s="1"/>
      <c r="F2" s="1"/>
      <c r="G2" s="1"/>
      <c r="H2" s="1"/>
      <c r="I2" s="1"/>
      <c r="J2" s="1"/>
      <c r="K2" s="336" t="s">
        <v>1748</v>
      </c>
      <c r="L2" s="337"/>
      <c r="M2" s="1"/>
      <c r="N2" s="3"/>
      <c r="O2" s="4" t="s">
        <v>1749</v>
      </c>
      <c r="P2" s="1"/>
      <c r="Q2" s="336" t="s">
        <v>1750</v>
      </c>
      <c r="R2" s="337"/>
      <c r="S2" s="1"/>
      <c r="T2" s="334" t="s">
        <v>1751</v>
      </c>
      <c r="U2" s="335"/>
      <c r="V2" s="1"/>
      <c r="W2" s="5" t="s">
        <v>1752</v>
      </c>
      <c r="X2" s="1"/>
      <c r="Y2" s="5" t="s">
        <v>1752</v>
      </c>
      <c r="Z2" s="1"/>
      <c r="AA2" s="5" t="s">
        <v>1752</v>
      </c>
      <c r="AB2" s="1"/>
      <c r="AC2" s="5" t="s">
        <v>1752</v>
      </c>
      <c r="AD2" s="1"/>
      <c r="AE2" s="5" t="s">
        <v>1752</v>
      </c>
      <c r="AF2" s="1"/>
      <c r="AG2" s="5" t="s">
        <v>1752</v>
      </c>
      <c r="AH2" s="1"/>
      <c r="AI2" s="5" t="s">
        <v>1752</v>
      </c>
      <c r="AJ2" s="1"/>
      <c r="AK2" s="5" t="s">
        <v>1752</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x14ac:dyDescent="0.3">
      <c r="A3" s="1"/>
      <c r="B3" s="338" t="s">
        <v>1753</v>
      </c>
      <c r="C3" s="339"/>
      <c r="D3" s="1"/>
      <c r="E3" s="336" t="s">
        <v>1754</v>
      </c>
      <c r="F3" s="337"/>
      <c r="G3" s="1"/>
      <c r="H3" s="334" t="s">
        <v>1755</v>
      </c>
      <c r="I3" s="335"/>
      <c r="J3" s="1"/>
      <c r="K3" s="1"/>
      <c r="L3" s="1"/>
      <c r="M3" s="1"/>
      <c r="N3" s="6"/>
      <c r="O3" s="7" t="s">
        <v>1756</v>
      </c>
      <c r="P3" s="8"/>
      <c r="Q3" s="9" t="s">
        <v>1757</v>
      </c>
      <c r="R3" s="10" t="s">
        <v>1758</v>
      </c>
      <c r="S3" s="1"/>
      <c r="T3" s="10" t="s">
        <v>1759</v>
      </c>
      <c r="U3" s="10" t="s">
        <v>1758</v>
      </c>
      <c r="V3" s="1"/>
      <c r="W3" s="9" t="s">
        <v>1760</v>
      </c>
      <c r="X3" s="1"/>
      <c r="Y3" s="9" t="s">
        <v>1761</v>
      </c>
      <c r="Z3" s="1"/>
      <c r="AA3" s="9" t="s">
        <v>1762</v>
      </c>
      <c r="AB3" s="1"/>
      <c r="AC3" s="9" t="s">
        <v>1763</v>
      </c>
      <c r="AD3" s="1"/>
      <c r="AE3" s="9" t="s">
        <v>1764</v>
      </c>
      <c r="AF3" s="1"/>
      <c r="AG3" s="9" t="s">
        <v>1765</v>
      </c>
      <c r="AH3" s="1"/>
      <c r="AI3" s="9" t="s">
        <v>1766</v>
      </c>
      <c r="AJ3" s="1"/>
      <c r="AK3" s="9" t="s">
        <v>1766</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x14ac:dyDescent="0.3">
      <c r="A4" s="1"/>
      <c r="B4" s="11" t="s">
        <v>1767</v>
      </c>
      <c r="C4" s="11" t="s">
        <v>1758</v>
      </c>
      <c r="D4" s="1"/>
      <c r="E4" s="9" t="s">
        <v>1768</v>
      </c>
      <c r="F4" s="12" t="s">
        <v>1758</v>
      </c>
      <c r="G4" s="1"/>
      <c r="H4" s="9" t="s">
        <v>1769</v>
      </c>
      <c r="I4" s="12" t="s">
        <v>1758</v>
      </c>
      <c r="J4" s="1"/>
      <c r="K4" s="1"/>
      <c r="L4" s="1"/>
      <c r="M4" s="1"/>
      <c r="N4" s="13"/>
      <c r="O4" s="7" t="s">
        <v>1770</v>
      </c>
      <c r="P4" s="1"/>
      <c r="Q4" s="14" t="s">
        <v>1631</v>
      </c>
      <c r="R4" s="15" t="s">
        <v>1771</v>
      </c>
      <c r="S4" s="1"/>
      <c r="T4" s="16" t="s">
        <v>1630</v>
      </c>
      <c r="U4" s="70" t="s">
        <v>1772</v>
      </c>
      <c r="V4" s="1"/>
      <c r="W4" s="17" t="s">
        <v>1632</v>
      </c>
      <c r="X4" s="1"/>
      <c r="Y4" s="17" t="s">
        <v>1633</v>
      </c>
      <c r="Z4" s="1"/>
      <c r="AA4" s="61" t="s">
        <v>1636</v>
      </c>
      <c r="AB4" s="1"/>
      <c r="AC4" s="61" t="s">
        <v>1634</v>
      </c>
      <c r="AD4" s="1"/>
      <c r="AE4" s="17" t="s">
        <v>1633</v>
      </c>
      <c r="AF4" s="1"/>
      <c r="AG4" s="17" t="s">
        <v>1637</v>
      </c>
      <c r="AH4" s="1"/>
      <c r="AI4" s="17" t="s">
        <v>1708</v>
      </c>
      <c r="AJ4" s="1"/>
      <c r="AK4" s="17" t="s">
        <v>1708</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x14ac:dyDescent="0.3">
      <c r="A5" s="1"/>
      <c r="B5" s="18" t="s">
        <v>1773</v>
      </c>
      <c r="C5" s="19" t="s">
        <v>1774</v>
      </c>
      <c r="D5" s="1"/>
      <c r="E5" s="16">
        <v>5</v>
      </c>
      <c r="F5" s="20" t="s">
        <v>1775</v>
      </c>
      <c r="G5" s="1"/>
      <c r="H5" s="16">
        <v>5</v>
      </c>
      <c r="I5" s="20" t="s">
        <v>1776</v>
      </c>
      <c r="J5" s="1"/>
      <c r="K5" s="1"/>
      <c r="L5" s="1"/>
      <c r="M5" s="1"/>
      <c r="N5" s="21"/>
      <c r="O5" s="22" t="s">
        <v>1777</v>
      </c>
      <c r="P5" s="1"/>
      <c r="Q5" s="64" t="s">
        <v>1642</v>
      </c>
      <c r="R5" s="63" t="s">
        <v>1778</v>
      </c>
      <c r="S5" s="1"/>
      <c r="T5" s="17" t="s">
        <v>1779</v>
      </c>
      <c r="U5" s="61" t="s">
        <v>1780</v>
      </c>
      <c r="V5" s="1"/>
      <c r="W5" s="64" t="s">
        <v>1781</v>
      </c>
      <c r="X5" s="1"/>
      <c r="Y5" s="64" t="s">
        <v>1782</v>
      </c>
      <c r="Z5" s="1"/>
      <c r="AA5" s="62" t="s">
        <v>1783</v>
      </c>
      <c r="AB5" s="1"/>
      <c r="AC5" s="70" t="s">
        <v>1784</v>
      </c>
      <c r="AD5" s="1"/>
      <c r="AE5" s="64" t="s">
        <v>1782</v>
      </c>
      <c r="AF5" s="1"/>
      <c r="AG5" s="16" t="s">
        <v>1504</v>
      </c>
      <c r="AH5" s="1"/>
      <c r="AI5" s="64" t="s">
        <v>1785</v>
      </c>
      <c r="AJ5" s="1"/>
      <c r="AK5" s="16" t="s">
        <v>1786</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x14ac:dyDescent="0.3">
      <c r="A6" s="1"/>
      <c r="B6" s="23" t="s">
        <v>1787</v>
      </c>
      <c r="C6" s="24" t="s">
        <v>1788</v>
      </c>
      <c r="D6" s="1"/>
      <c r="E6" s="16">
        <v>4</v>
      </c>
      <c r="F6" s="20" t="s">
        <v>1789</v>
      </c>
      <c r="G6" s="1"/>
      <c r="H6" s="16">
        <v>4</v>
      </c>
      <c r="I6" s="20" t="s">
        <v>1790</v>
      </c>
      <c r="J6" s="1"/>
      <c r="K6" s="25" t="s">
        <v>1791</v>
      </c>
      <c r="L6" s="1"/>
      <c r="M6" s="1"/>
      <c r="N6" s="1"/>
      <c r="O6" s="1"/>
      <c r="P6" s="1"/>
      <c r="Q6" s="1"/>
      <c r="R6" s="1"/>
      <c r="S6" s="1"/>
      <c r="T6" s="100" t="s">
        <v>1792</v>
      </c>
      <c r="U6" s="192" t="s">
        <v>1793</v>
      </c>
      <c r="V6" s="1"/>
      <c r="W6" s="1"/>
      <c r="X6" s="1"/>
      <c r="Y6" s="1"/>
      <c r="Z6" s="1"/>
      <c r="AA6" s="1"/>
      <c r="AB6" s="1"/>
      <c r="AC6" s="64" t="s">
        <v>1794</v>
      </c>
      <c r="AD6" s="1"/>
      <c r="AE6" s="1"/>
      <c r="AF6" s="1"/>
      <c r="AG6" s="64" t="s">
        <v>1795</v>
      </c>
      <c r="AH6" s="1"/>
      <c r="AI6" s="1"/>
      <c r="AJ6" s="1"/>
      <c r="AK6" s="64" t="s">
        <v>1785</v>
      </c>
      <c r="AL6" s="1"/>
      <c r="AM6" s="1"/>
      <c r="AN6" s="1"/>
      <c r="AO6" s="1"/>
      <c r="AP6" s="1"/>
      <c r="AQ6" s="1"/>
      <c r="AR6" s="1"/>
      <c r="AS6" s="1"/>
      <c r="AT6" s="1"/>
      <c r="AU6" s="1"/>
      <c r="AV6" s="1"/>
      <c r="AW6" s="1"/>
      <c r="AX6" s="1"/>
      <c r="AY6" s="1"/>
      <c r="AZ6" s="1"/>
      <c r="BA6" s="1"/>
      <c r="BB6" s="1"/>
      <c r="BC6" s="1"/>
      <c r="BD6" s="1"/>
      <c r="BE6" s="1"/>
      <c r="BF6" s="1"/>
      <c r="BG6" s="1"/>
      <c r="BH6" s="1"/>
      <c r="BI6" s="1"/>
      <c r="BJ6" s="1"/>
    </row>
    <row r="7" spans="1:62" ht="409.5" x14ac:dyDescent="0.25">
      <c r="A7" s="1"/>
      <c r="B7" s="26" t="s">
        <v>1796</v>
      </c>
      <c r="C7" s="27" t="s">
        <v>1797</v>
      </c>
      <c r="D7" s="1"/>
      <c r="E7" s="16">
        <v>3</v>
      </c>
      <c r="F7" s="20" t="s">
        <v>1798</v>
      </c>
      <c r="G7" s="1"/>
      <c r="H7" s="16">
        <v>3</v>
      </c>
      <c r="I7" s="20" t="s">
        <v>1799</v>
      </c>
      <c r="J7" s="1"/>
      <c r="K7" s="16" t="s">
        <v>1635</v>
      </c>
      <c r="L7" s="1"/>
      <c r="M7" s="1"/>
      <c r="N7" s="17">
        <v>5</v>
      </c>
      <c r="O7" s="28">
        <f>$N$7*O12</f>
        <v>5</v>
      </c>
      <c r="P7" s="29">
        <f>$N$7*P12</f>
        <v>10</v>
      </c>
      <c r="Q7" s="30">
        <f>$N$7*Q12</f>
        <v>15</v>
      </c>
      <c r="R7" s="30">
        <f>$N$7*R12</f>
        <v>20</v>
      </c>
      <c r="S7" s="31">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371.25" thickBot="1" x14ac:dyDescent="0.3">
      <c r="A8" s="1"/>
      <c r="B8" s="23" t="s">
        <v>1800</v>
      </c>
      <c r="C8" s="24" t="s">
        <v>1801</v>
      </c>
      <c r="D8" s="1"/>
      <c r="E8" s="16">
        <v>2</v>
      </c>
      <c r="F8" s="20" t="s">
        <v>1802</v>
      </c>
      <c r="G8" s="1"/>
      <c r="H8" s="16">
        <v>2</v>
      </c>
      <c r="I8" s="20" t="s">
        <v>1803</v>
      </c>
      <c r="J8" s="1"/>
      <c r="K8" s="64" t="s">
        <v>1804</v>
      </c>
      <c r="L8" s="1"/>
      <c r="M8" s="1"/>
      <c r="N8" s="16">
        <v>4</v>
      </c>
      <c r="O8" s="32">
        <f>$N$8*O12</f>
        <v>4</v>
      </c>
      <c r="P8" s="33">
        <f>$N$8*P12</f>
        <v>8</v>
      </c>
      <c r="Q8" s="33">
        <f>$N$8*Q12</f>
        <v>12</v>
      </c>
      <c r="R8" s="34">
        <f>$N$8*R12</f>
        <v>16</v>
      </c>
      <c r="S8" s="35">
        <f>$N$8*S12</f>
        <v>20</v>
      </c>
      <c r="T8" s="1"/>
      <c r="U8" s="1"/>
      <c r="X8" s="1"/>
      <c r="Y8" s="1"/>
      <c r="Z8" s="1"/>
      <c r="AA8" s="1"/>
      <c r="AB8" s="1"/>
      <c r="AC8" s="1"/>
      <c r="AD8" s="1"/>
      <c r="AE8" s="1"/>
      <c r="AF8" s="1"/>
      <c r="AG8" s="1" t="s">
        <v>1805</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186" thickBot="1" x14ac:dyDescent="0.3">
      <c r="A9" s="1"/>
      <c r="B9" s="26" t="s">
        <v>1806</v>
      </c>
      <c r="C9" s="27" t="s">
        <v>1807</v>
      </c>
      <c r="D9" s="1"/>
      <c r="E9" s="64">
        <v>1</v>
      </c>
      <c r="F9" s="36" t="s">
        <v>1808</v>
      </c>
      <c r="G9" s="1"/>
      <c r="H9" s="64">
        <v>1</v>
      </c>
      <c r="I9" s="36" t="s">
        <v>1809</v>
      </c>
      <c r="J9" s="1"/>
      <c r="L9" s="1"/>
      <c r="M9" s="1"/>
      <c r="N9" s="16">
        <v>3</v>
      </c>
      <c r="O9" s="37">
        <f>$N$9*O12</f>
        <v>3</v>
      </c>
      <c r="P9" s="38">
        <f>$N$9*P12</f>
        <v>6</v>
      </c>
      <c r="Q9" s="33">
        <f>$N$9*Q12</f>
        <v>9</v>
      </c>
      <c r="R9" s="34">
        <f>$N$9*R12</f>
        <v>12</v>
      </c>
      <c r="S9" s="35">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271.5" thickBot="1" x14ac:dyDescent="0.3">
      <c r="A10" s="1"/>
      <c r="B10" s="23" t="s">
        <v>1810</v>
      </c>
      <c r="C10" s="24" t="s">
        <v>1811</v>
      </c>
      <c r="D10" s="1"/>
      <c r="E10" s="1"/>
      <c r="F10" s="1"/>
      <c r="G10" s="1"/>
      <c r="H10" s="1"/>
      <c r="I10" s="1"/>
      <c r="J10" s="1"/>
      <c r="K10" s="25" t="s">
        <v>1812</v>
      </c>
      <c r="L10" s="1"/>
      <c r="M10" s="1"/>
      <c r="N10" s="16">
        <v>2</v>
      </c>
      <c r="O10" s="37">
        <f>$N$10*O12</f>
        <v>2</v>
      </c>
      <c r="P10" s="39">
        <f>$N$10*P12</f>
        <v>4</v>
      </c>
      <c r="Q10" s="38">
        <f>$N$10*Q12</f>
        <v>6</v>
      </c>
      <c r="R10" s="33">
        <f>$N$10*R12</f>
        <v>8</v>
      </c>
      <c r="S10" s="35">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342.75" thickBot="1" x14ac:dyDescent="0.3">
      <c r="A11" s="1"/>
      <c r="B11" s="26" t="s">
        <v>1813</v>
      </c>
      <c r="C11" s="27" t="s">
        <v>1814</v>
      </c>
      <c r="D11" s="1"/>
      <c r="G11" s="1"/>
      <c r="H11" s="1"/>
      <c r="I11" s="1"/>
      <c r="J11" s="1"/>
      <c r="K11" s="16">
        <v>1</v>
      </c>
      <c r="L11" s="1"/>
      <c r="M11" s="1"/>
      <c r="N11" s="64">
        <v>1</v>
      </c>
      <c r="O11" s="40">
        <f>$N$11*O12</f>
        <v>1</v>
      </c>
      <c r="P11" s="41">
        <f>$N$11*P12</f>
        <v>2</v>
      </c>
      <c r="Q11" s="42">
        <f>$N$11*Q12</f>
        <v>3</v>
      </c>
      <c r="R11" s="43">
        <f>$N$11*R12</f>
        <v>4</v>
      </c>
      <c r="S11" s="44">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357" thickBot="1" x14ac:dyDescent="0.3">
      <c r="A12" s="1"/>
      <c r="B12" s="23" t="s">
        <v>1815</v>
      </c>
      <c r="C12" s="24" t="s">
        <v>1816</v>
      </c>
      <c r="D12" s="1"/>
      <c r="E12" s="45" t="s">
        <v>1817</v>
      </c>
      <c r="F12" s="12" t="s">
        <v>1758</v>
      </c>
      <c r="G12" s="1"/>
      <c r="H12" s="10" t="s">
        <v>1818</v>
      </c>
      <c r="I12" s="46" t="s">
        <v>1819</v>
      </c>
      <c r="J12" s="1"/>
      <c r="K12" s="16">
        <v>2</v>
      </c>
      <c r="L12" s="1"/>
      <c r="M12" s="1"/>
      <c r="N12" s="1"/>
      <c r="O12" s="72">
        <v>1</v>
      </c>
      <c r="P12" s="47">
        <v>2</v>
      </c>
      <c r="Q12" s="47">
        <v>3</v>
      </c>
      <c r="R12" s="47">
        <v>4</v>
      </c>
      <c r="S12" s="73">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300" thickBot="1" x14ac:dyDescent="0.3">
      <c r="A13" s="1"/>
      <c r="B13" s="48" t="s">
        <v>1820</v>
      </c>
      <c r="C13" s="49" t="s">
        <v>1821</v>
      </c>
      <c r="D13" s="1"/>
      <c r="E13" s="17" t="s">
        <v>1822</v>
      </c>
      <c r="F13" s="61" t="s">
        <v>1823</v>
      </c>
      <c r="G13" s="1"/>
      <c r="H13" s="50" t="s">
        <v>1824</v>
      </c>
      <c r="I13" s="71" t="s">
        <v>689</v>
      </c>
      <c r="J13" s="1"/>
      <c r="K13" s="16">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409.6" thickBot="1" x14ac:dyDescent="0.3">
      <c r="A14" s="1"/>
      <c r="B14" s="23" t="s">
        <v>1825</v>
      </c>
      <c r="C14" s="24" t="s">
        <v>1826</v>
      </c>
      <c r="D14" s="1"/>
      <c r="E14" s="16" t="s">
        <v>1628</v>
      </c>
      <c r="F14" s="70" t="s">
        <v>1827</v>
      </c>
      <c r="G14" s="1"/>
      <c r="H14" s="51" t="s">
        <v>1828</v>
      </c>
      <c r="I14" s="68" t="s">
        <v>147</v>
      </c>
      <c r="J14" s="1"/>
      <c r="K14" s="16">
        <v>4</v>
      </c>
      <c r="L14" s="1"/>
      <c r="M14" s="25" t="s">
        <v>1829</v>
      </c>
      <c r="N14" s="65" t="s">
        <v>1830</v>
      </c>
      <c r="O14" s="65" t="s">
        <v>1831</v>
      </c>
      <c r="P14" s="65" t="s">
        <v>1832</v>
      </c>
      <c r="Q14" s="66" t="s">
        <v>1833</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328.5" thickBot="1" x14ac:dyDescent="0.3">
      <c r="A15" s="1"/>
      <c r="B15" s="52" t="s">
        <v>1834</v>
      </c>
      <c r="C15" s="53" t="s">
        <v>1835</v>
      </c>
      <c r="D15" s="1"/>
      <c r="E15" s="16" t="s">
        <v>1836</v>
      </c>
      <c r="F15" s="70" t="s">
        <v>1837</v>
      </c>
      <c r="G15" s="1"/>
      <c r="H15" s="51" t="s">
        <v>1838</v>
      </c>
      <c r="I15" s="68" t="s">
        <v>1839</v>
      </c>
      <c r="J15" s="1"/>
      <c r="K15" s="16">
        <v>5</v>
      </c>
      <c r="L15" s="1"/>
      <c r="M15" s="58">
        <v>1</v>
      </c>
      <c r="N15" s="54">
        <f>IF(AND('VALORACIÓN CON CONTROLES'!F6=0,'VALORACIÓN CON CONTROLES'!G6=0),#REF!,0)</f>
        <v>0</v>
      </c>
      <c r="O15" s="55">
        <f>IF(AND('VALORACIÓN CON CONTROLES'!F6=0,'VALORACIÓN CON CONTROLES'!G6&gt;0),IF(OR(AND(#REF!=1,'VALORACIÓN CON CONTROLES'!G6=1),AND(#REF!=2,'VALORACIÓN CON CONTROLES'!G6=1),AND(#REF!=3,'VALORACIÓN CON CONTROLES'!G6=1),AND(#REF!=1,'VALORACIÓN CON CONTROLES'!G6=2),AND(#REF!=2,'VALORACIÓN CON CONTROLES'!G6=2)),"ZONA RIESGO BAJA",IF(OR(AND(#REF!=4,'VALORACIÓN CON CONTROLES'!G6=1),AND(#REF!=3,'VALORACIÓN CON CONTROLES'!G6=2),AND(#REF!=2,'VALORACIÓN CON CONTROLES'!G6=3),AND(#REF!=1,'VALORACIÓN CON CONTROLES'!G6=3)),"ZONA RIESGO MODERADO",IF(OR(AND(#REF!=5,'VALORACIÓN CON CONTROLES'!G6=1),AND(#REF!=5,'VALORACIÓN CON CONTROLES'!G6=2),AND(#REF!=4,'VALORACIÓN CON CONTROLES'!G6=2),AND(#REF!=4,'VALORACIÓN CON CONTROLES'!G6=3),AND(#REF!=3,'VALORACIÓN CON CONTROLES'!G6=3),AND(#REF!=2,'VALORACIÓN CON CONTROLES'!G6=4),AND(#REF!=1,'VALORACIÓN CON CONTROLES'!G6=4),AND(#REF!=1,'VALORACIÓN CON CONTROLES'!G6=5)),"ZONA RIESGO ALTO",IF(OR(AND(#REF!=5,'VALORACIÓN CON CONTROLES'!G6=3),AND(#REF!=5,'VALORACIÓN CON CONTROLES'!G6=4),AND(#REF!=5,'VALORACIÓN CON CONTROLES'!G6=5),AND(#REF!=4,'VALORACIÓN CON CONTROLES'!G6=4),AND(#REF!=4,'VALORACIÓN CON CONTROLES'!G6=5),AND(#REF!=3,'VALORACIÓN CON CONTROLES'!G6=4),AND(#REF!=3,'VALORACIÓN CON CONTROLES'!G6=5),AND(#REF!=2,'VALORACIÓN CON CONTROLES'!G6=5)),"ZONA RIESGO EXTREMO")))),0)</f>
        <v>0</v>
      </c>
      <c r="P15" s="55">
        <f>IF(AND('VALORACIÓN CON CONTROLES'!F6&gt;0,'VALORACIÓN CON CONTROLES'!G6=0),IF(OR(AND('VALORACIÓN CON CONTROLES'!F6=1,#REF!=1),AND('VALORACIÓN CON CONTROLES'!F6=2,#REF!=1),AND('VALORACIÓN CON CONTROLES'!F6=3,#REF!=1),AND('VALORACIÓN CON CONTROLES'!F6=1,#REF!=2),AND('VALORACIÓN CON CONTROLES'!F6=2,#REF!=2)),"ZONA RIESGO BAJA",IF(OR(AND('VALORACIÓN CON CONTROLES'!F6=4,#REF!=1),AND('VALORACIÓN CON CONTROLES'!F6=3,#REF!=2),AND('VALORACIÓN CON CONTROLES'!F6=2,#REF!=3),AND('VALORACIÓN CON CONTROLES'!F6=1,#REF!=3)),"ZONA RIESGO MODERADO",IF(OR(AND('VALORACIÓN CON CONTROLES'!F6=5,#REF!=1),AND('VALORACIÓN CON CONTROLES'!F6=5,#REF!=2),AND('VALORACIÓN CON CONTROLES'!F6=4,#REF!=2),AND('VALORACIÓN CON CONTROLES'!F6=4,#REF!=3),AND('VALORACIÓN CON CONTROLES'!F6=3,#REF!=3),AND('VALORACIÓN CON CONTROLES'!F6=2,#REF!=4),AND('VALORACIÓN CON CONTROLES'!F6=1,#REF!=4),AND('VALORACIÓN CON CONTROLES'!F6=1,#REF!=5)),"ZONA RIESGO ALTO",IF(OR(AND('VALORACIÓN CON CONTROLES'!F6=5,#REF!=3),AND('VALORACIÓN CON CONTROLES'!F6=5,#REF!=4),AND('VALORACIÓN CON CONTROLES'!F6=5,#REF!=5),AND('VALORACIÓN CON CONTROLES'!F6=4,#REF!=4),AND('VALORACIÓN CON CONTROLES'!F6=4,#REF!=5),AND('VALORACIÓN CON CONTROLES'!F6=3,#REF!=4),AND('VALORACIÓN CON CONTROLES'!F6=3,#REF!=5),AND('VALORACIÓN CON CONTROLES'!F6=2,#REF!=5)),"ZONA RIESGO EXTREMO")))),0)</f>
        <v>0</v>
      </c>
      <c r="Q15" s="56" t="b">
        <f>IF(AND('VALORACIÓN CON CONTROLES'!F6&gt;0,'VALORACIÓN CON CONTROLES'!G6&gt;0),IF(OR(AND('VALORACIÓN CON CONTROLES'!F6=1,'VALORACIÓN CON CONTROLES'!G6=1),AND('VALORACIÓN CON CONTROLES'!F6=2,'VALORACIÓN CON CONTROLES'!G6=1),AND('VALORACIÓN CON CONTROLES'!F6=3,'VALORACIÓN CON CONTROLES'!G6=1),AND('VALORACIÓN CON CONTROLES'!F6=1,'VALORACIÓN CON CONTROLES'!G6=2),AND('VALORACIÓN CON CONTROLES'!F6=2,'VALORACIÓN CON CONTROLES'!G6=2)),"ZONA RIESGO BAJA",IF(OR(AND('VALORACIÓN CON CONTROLES'!F6=4,'VALORACIÓN CON CONTROLES'!G6=1),AND('VALORACIÓN CON CONTROLES'!F6=3,'VALORACIÓN CON CONTROLES'!G6=2),AND('VALORACIÓN CON CONTROLES'!F6=2,'VALORACIÓN CON CONTROLES'!G6=3),AND('VALORACIÓN CON CONTROLES'!F6=1,'VALORACIÓN CON CONTROLES'!G6=3)),"ZONA RIESGO MODERADO",IF(OR(AND('VALORACIÓN CON CONTROLES'!F6=5,'VALORACIÓN CON CONTROLES'!G6=1),AND('VALORACIÓN CON CONTROLES'!F6=5,'VALORACIÓN CON CONTROLES'!G6=2),AND('VALORACIÓN CON CONTROLES'!F6=4,'VALORACIÓN CON CONTROLES'!G6=2),AND('VALORACIÓN CON CONTROLES'!F6=4,'VALORACIÓN CON CONTROLES'!G6=3),AND('VALORACIÓN CON CONTROLES'!F6=3,'VALORACIÓN CON CONTROLES'!G6=3),AND('VALORACIÓN CON CONTROLES'!F6=2,'VALORACIÓN CON CONTROLES'!G6=4),AND('VALORACIÓN CON CONTROLES'!F6=1,'VALORACIÓN CON CONTROLES'!G6=4),AND('VALORACIÓN CON CONTROLES'!F6=1,'VALORACIÓN CON CONTROLES'!G6=5)),"ZONA RIESGO ALTO",IF(OR(AND('VALORACIÓN CON CONTROLES'!F6=5,'VALORACIÓN CON CONTROLES'!G6=3),AND('VALORACIÓN CON CONTROLES'!F6=5,'VALORACIÓN CON CONTROLES'!G6=4),AND('VALORACIÓN CON CONTROLES'!F6=5,'VALORACIÓN CON CONTROLES'!G6=5),AND('VALORACIÓN CON CONTROLES'!F6=4,'VALORACIÓN CON CONTROLES'!G6=4),AND('VALORACIÓN CON CONTROLES'!F6=4,'VALORACIÓN CON CONTROLES'!G6=5),AND('VALORACIÓN CON CONTROLES'!F6=3,'VALORACIÓN CON CONTROLES'!G6=4),AND('VALORACIÓN CON CONTROLES'!F6=3,'VALORACIÓN CON CONTROLES'!G6=5),AND('VALORACIÓN CON CONTROLES'!F6=2,'VALORACIÓN CON CONTROLES'!G6=5)),"ZONA RIESGO EXTREMO")))),0)</f>
        <v>0</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45.75" thickBot="1" x14ac:dyDescent="0.3">
      <c r="A16" s="1"/>
      <c r="B16" s="1"/>
      <c r="C16" s="1"/>
      <c r="D16" s="1"/>
      <c r="E16" s="64" t="s">
        <v>1840</v>
      </c>
      <c r="F16" s="62" t="s">
        <v>1841</v>
      </c>
      <c r="G16" s="1"/>
      <c r="H16" s="51" t="s">
        <v>1842</v>
      </c>
      <c r="I16" s="57" t="s">
        <v>272</v>
      </c>
      <c r="J16" s="1"/>
      <c r="K16" s="16">
        <v>6</v>
      </c>
      <c r="L16" s="1"/>
      <c r="M16" s="58">
        <v>2</v>
      </c>
      <c r="N16" s="58">
        <f>IF(AND('VALORACIÓN CON CONTROLES'!F7=0,'VALORACIÓN CON CONTROLES'!G7=0),#REF!,0)</f>
        <v>0</v>
      </c>
      <c r="O16" s="1">
        <f>IF(AND('VALORACIÓN CON CONTROLES'!F7=0,'VALORACIÓN CON CONTROLES'!G7&gt;0),IF(OR(AND(#REF!=1,'VALORACIÓN CON CONTROLES'!G7=1),AND(#REF!=2,'VALORACIÓN CON CONTROLES'!G7=1),AND(#REF!=3,'VALORACIÓN CON CONTROLES'!G7=1),AND(#REF!=1,'VALORACIÓN CON CONTROLES'!G7=2),AND(#REF!=2,'VALORACIÓN CON CONTROLES'!G7=2)),"ZONA RIESGO BAJA",IF(OR(AND(#REF!=4,'VALORACIÓN CON CONTROLES'!G7=1),AND(#REF!=3,'VALORACIÓN CON CONTROLES'!G7=2),AND(#REF!=2,'VALORACIÓN CON CONTROLES'!G7=3),AND(#REF!=1,'VALORACIÓN CON CONTROLES'!G7=3)),"ZONA RIESGO MODERADO",IF(OR(AND(#REF!=5,'VALORACIÓN CON CONTROLES'!G7=1),AND(#REF!=5,'VALORACIÓN CON CONTROLES'!G7=2),AND(#REF!=4,'VALORACIÓN CON CONTROLES'!G7=2),AND(#REF!=4,'VALORACIÓN CON CONTROLES'!G7=3),AND(#REF!=3,'VALORACIÓN CON CONTROLES'!G7=3),AND(#REF!=2,'VALORACIÓN CON CONTROLES'!G7=4),AND(#REF!=1,'VALORACIÓN CON CONTROLES'!G7=4),AND(#REF!=1,'VALORACIÓN CON CONTROLES'!G7=5)),"ZONA RIESGO ALTO",IF(OR(AND(#REF!=5,'VALORACIÓN CON CONTROLES'!G7=3),AND(#REF!=5,'VALORACIÓN CON CONTROLES'!G7=4),AND(#REF!=5,'VALORACIÓN CON CONTROLES'!G7=5),AND(#REF!=4,'VALORACIÓN CON CONTROLES'!G7=4),AND(#REF!=4,'VALORACIÓN CON CONTROLES'!G7=5),AND(#REF!=3,'VALORACIÓN CON CONTROLES'!G7=4),AND(#REF!=3,'VALORACIÓN CON CONTROLES'!G7=5),AND(#REF!=2,'VALORACIÓN CON CONTROLES'!G7=5)),"ZONA RIESGO EXTREMO")))),0)</f>
        <v>0</v>
      </c>
      <c r="P16" s="1">
        <f>IF(AND('VALORACIÓN CON CONTROLES'!F7&gt;0,'VALORACIÓN CON CONTROLES'!G7=0),IF(OR(AND('VALORACIÓN CON CONTROLES'!F7=1,#REF!=1),AND('VALORACIÓN CON CONTROLES'!F7=2,#REF!=1),AND('VALORACIÓN CON CONTROLES'!F7=3,#REF!=1),AND('VALORACIÓN CON CONTROLES'!F7=1,#REF!=2),AND('VALORACIÓN CON CONTROLES'!F7=2,#REF!=2)),"ZONA RIESGO BAJA",IF(OR(AND('VALORACIÓN CON CONTROLES'!F7=4,#REF!=1),AND('VALORACIÓN CON CONTROLES'!F7=3,#REF!=2),AND('VALORACIÓN CON CONTROLES'!F7=2,#REF!=3),AND('VALORACIÓN CON CONTROLES'!F7=1,#REF!=3)),"ZONA RIESGO MODERADO",IF(OR(AND('VALORACIÓN CON CONTROLES'!F7=5,#REF!=1),AND('VALORACIÓN CON CONTROLES'!F7=5,#REF!=2),AND('VALORACIÓN CON CONTROLES'!F7=4,#REF!=2),AND('VALORACIÓN CON CONTROLES'!F7=4,#REF!=3),AND('VALORACIÓN CON CONTROLES'!F7=3,#REF!=3),AND('VALORACIÓN CON CONTROLES'!F7=2,#REF!=4),AND('VALORACIÓN CON CONTROLES'!F7=1,#REF!=4),AND('VALORACIÓN CON CONTROLES'!F7=1,#REF!=5)),"ZONA RIESGO ALTO",IF(OR(AND('VALORACIÓN CON CONTROLES'!F7=5,#REF!=3),AND('VALORACIÓN CON CONTROLES'!F7=5,#REF!=4),AND('VALORACIÓN CON CONTROLES'!F7=5,#REF!=5),AND('VALORACIÓN CON CONTROLES'!F7=4,#REF!=4),AND('VALORACIÓN CON CONTROLES'!F7=4,#REF!=5),AND('VALORACIÓN CON CONTROLES'!F7=3,#REF!=4),AND('VALORACIÓN CON CONTROLES'!F7=3,#REF!=5),AND('VALORACIÓN CON CONTROLES'!F7=2,#REF!=5)),"ZONA RIESGO EXTREMO")))),0)</f>
        <v>0</v>
      </c>
      <c r="Q16" s="56" t="b">
        <f>IF(AND('VALORACIÓN CON CONTROLES'!F7&gt;0,'VALORACIÓN CON CONTROLES'!G7&gt;0),IF(OR(AND('VALORACIÓN CON CONTROLES'!F7=1,'VALORACIÓN CON CONTROLES'!G7=1),AND('VALORACIÓN CON CONTROLES'!F7=2,'VALORACIÓN CON CONTROLES'!G7=1),AND('VALORACIÓN CON CONTROLES'!F7=3,'VALORACIÓN CON CONTROLES'!G7=1),AND('VALORACIÓN CON CONTROLES'!F7=1,'VALORACIÓN CON CONTROLES'!G7=2),AND('VALORACIÓN CON CONTROLES'!F7=2,'VALORACIÓN CON CONTROLES'!G7=2)),"ZONA RIESGO BAJA",IF(OR(AND('VALORACIÓN CON CONTROLES'!F7=4,'VALORACIÓN CON CONTROLES'!G7=1),AND('VALORACIÓN CON CONTROLES'!F7=3,'VALORACIÓN CON CONTROLES'!G7=2),AND('VALORACIÓN CON CONTROLES'!F7=2,'VALORACIÓN CON CONTROLES'!G7=3),AND('VALORACIÓN CON CONTROLES'!F7=1,'VALORACIÓN CON CONTROLES'!G7=3)),"ZONA RIESGO MODERADO",IF(OR(AND('VALORACIÓN CON CONTROLES'!F7=5,'VALORACIÓN CON CONTROLES'!G7=1),AND('VALORACIÓN CON CONTROLES'!F7=5,'VALORACIÓN CON CONTROLES'!G7=2),AND('VALORACIÓN CON CONTROLES'!F7=4,'VALORACIÓN CON CONTROLES'!G7=2),AND('VALORACIÓN CON CONTROLES'!F7=4,'VALORACIÓN CON CONTROLES'!G7=3),AND('VALORACIÓN CON CONTROLES'!F7=3,'VALORACIÓN CON CONTROLES'!G7=3),AND('VALORACIÓN CON CONTROLES'!F7=2,'VALORACIÓN CON CONTROLES'!G7=4),AND('VALORACIÓN CON CONTROLES'!F7=1,'VALORACIÓN CON CONTROLES'!G7=4),AND('VALORACIÓN CON CONTROLES'!F7=1,'VALORACIÓN CON CONTROLES'!G7=5)),"ZONA RIESGO ALTO",IF(OR(AND('VALORACIÓN CON CONTROLES'!F7=5,'VALORACIÓN CON CONTROLES'!G7=3),AND('VALORACIÓN CON CONTROLES'!F7=5,'VALORACIÓN CON CONTROLES'!G7=4),AND('VALORACIÓN CON CONTROLES'!F7=5,'VALORACIÓN CON CONTROLES'!G7=5),AND('VALORACIÓN CON CONTROLES'!F7=4,'VALORACIÓN CON CONTROLES'!G7=4),AND('VALORACIÓN CON CONTROLES'!F7=4,'VALORACIÓN CON CONTROLES'!G7=5),AND('VALORACIÓN CON CONTROLES'!F7=3,'VALORACIÓN CON CONTROLES'!G7=4),AND('VALORACIÓN CON CONTROLES'!F7=3,'VALORACIÓN CON CONTROLES'!G7=5),AND('VALORACIÓN CON CONTROLES'!F7=2,'VALORACIÓN CON CONTROLES'!G7=5)),"ZONA RIESGO EXTREMO")))),0)</f>
        <v>0</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x14ac:dyDescent="0.3">
      <c r="A17" s="1"/>
      <c r="B17" s="1"/>
      <c r="C17" s="1"/>
      <c r="D17" s="1"/>
      <c r="E17" s="1"/>
      <c r="F17" s="1"/>
      <c r="G17" s="1"/>
      <c r="H17" s="51" t="s">
        <v>1843</v>
      </c>
      <c r="I17" s="68" t="s">
        <v>1844</v>
      </c>
      <c r="J17" s="1"/>
      <c r="K17" s="16">
        <v>7</v>
      </c>
      <c r="L17" s="1"/>
      <c r="M17" s="58">
        <v>3</v>
      </c>
      <c r="N17" s="58">
        <f>IF(AND('VALORACIÓN CON CONTROLES'!F21=0,'VALORACIÓN CON CONTROLES'!G21=0),#REF!,0)</f>
        <v>0</v>
      </c>
      <c r="O17" s="1">
        <f>IF(AND('VALORACIÓN CON CONTROLES'!F21=0,'VALORACIÓN CON CONTROLES'!G21&gt;0),IF(OR(AND(#REF!=1,'VALORACIÓN CON CONTROLES'!G21=1),AND(#REF!=2,'VALORACIÓN CON CONTROLES'!G21=1),AND(#REF!=3,'VALORACIÓN CON CONTROLES'!G21=1),AND(#REF!=1,'VALORACIÓN CON CONTROLES'!G21=2),AND(#REF!=2,'VALORACIÓN CON CONTROLES'!G21=2)),"ZONA RIESGO BAJA",IF(OR(AND(#REF!=4,'VALORACIÓN CON CONTROLES'!G21=1),AND(#REF!=3,'VALORACIÓN CON CONTROLES'!G21=2),AND(#REF!=2,'VALORACIÓN CON CONTROLES'!G21=3),AND(#REF!=1,'VALORACIÓN CON CONTROLES'!G21=3)),"ZONA RIESGO MODERADO",IF(OR(AND(#REF!=5,'VALORACIÓN CON CONTROLES'!G21=1),AND(#REF!=5,'VALORACIÓN CON CONTROLES'!G21=2),AND(#REF!=4,'VALORACIÓN CON CONTROLES'!G21=2),AND(#REF!=4,'VALORACIÓN CON CONTROLES'!G21=3),AND(#REF!=3,'VALORACIÓN CON CONTROLES'!G21=3),AND(#REF!=2,'VALORACIÓN CON CONTROLES'!G21=4),AND(#REF!=1,'VALORACIÓN CON CONTROLES'!G21=4),AND(#REF!=1,'VALORACIÓN CON CONTROLES'!G21=5)),"ZONA RIESGO ALTO",IF(OR(AND(#REF!=5,'VALORACIÓN CON CONTROLES'!G21=3),AND(#REF!=5,'VALORACIÓN CON CONTROLES'!G21=4),AND(#REF!=5,'VALORACIÓN CON CONTROLES'!G21=5),AND(#REF!=4,'VALORACIÓN CON CONTROLES'!G21=4),AND(#REF!=4,'VALORACIÓN CON CONTROLES'!G21=5),AND(#REF!=3,'VALORACIÓN CON CONTROLES'!G21=4),AND(#REF!=3,'VALORACIÓN CON CONTROLES'!G21=5),AND(#REF!=2,'VALORACIÓN CON CONTROLES'!G21=5)),"ZONA RIESGO EXTREMO")))),0)</f>
        <v>0</v>
      </c>
      <c r="P17" s="1">
        <f>IF(AND('VALORACIÓN CON CONTROLES'!F21&gt;0,'VALORACIÓN CON CONTROLES'!G21=0),IF(OR(AND('VALORACIÓN CON CONTROLES'!F21=1,#REF!=1),AND('VALORACIÓN CON CONTROLES'!F21=2,#REF!=1),AND('VALORACIÓN CON CONTROLES'!F21=3,#REF!=1),AND('VALORACIÓN CON CONTROLES'!F21=1,#REF!=2),AND('VALORACIÓN CON CONTROLES'!F21=2,#REF!=2)),"ZONA RIESGO BAJA",IF(OR(AND('VALORACIÓN CON CONTROLES'!F21=4,#REF!=1),AND('VALORACIÓN CON CONTROLES'!F21=3,#REF!=2),AND('VALORACIÓN CON CONTROLES'!F21=2,#REF!=3),AND('VALORACIÓN CON CONTROLES'!F21=1,#REF!=3)),"ZONA RIESGO MODERADO",IF(OR(AND('VALORACIÓN CON CONTROLES'!F21=5,#REF!=1),AND('VALORACIÓN CON CONTROLES'!F21=5,#REF!=2),AND('VALORACIÓN CON CONTROLES'!F21=4,#REF!=2),AND('VALORACIÓN CON CONTROLES'!F21=4,#REF!=3),AND('VALORACIÓN CON CONTROLES'!F21=3,#REF!=3),AND('VALORACIÓN CON CONTROLES'!F21=2,#REF!=4),AND('VALORACIÓN CON CONTROLES'!F21=1,#REF!=4),AND('VALORACIÓN CON CONTROLES'!F21=1,#REF!=5)),"ZONA RIESGO ALTO",IF(OR(AND('VALORACIÓN CON CONTROLES'!F21=5,#REF!=3),AND('VALORACIÓN CON CONTROLES'!F21=5,#REF!=4),AND('VALORACIÓN CON CONTROLES'!F21=5,#REF!=5),AND('VALORACIÓN CON CONTROLES'!F21=4,#REF!=4),AND('VALORACIÓN CON CONTROLES'!F21=4,#REF!=5),AND('VALORACIÓN CON CONTROLES'!F21=3,#REF!=4),AND('VALORACIÓN CON CONTROLES'!F21=3,#REF!=5),AND('VALORACIÓN CON CONTROLES'!F21=2,#REF!=5)),"ZONA RIESGO EXTREMO")))),0)</f>
        <v>0</v>
      </c>
      <c r="Q17" s="56" t="b">
        <f>IF(AND('VALORACIÓN CON CONTROLES'!F21&gt;0,'VALORACIÓN CON CONTROLES'!G21&gt;0),IF(OR(AND('VALORACIÓN CON CONTROLES'!F21=1,'VALORACIÓN CON CONTROLES'!G21=1),AND('VALORACIÓN CON CONTROLES'!F21=2,'VALORACIÓN CON CONTROLES'!G21=1),AND('VALORACIÓN CON CONTROLES'!F21=3,'VALORACIÓN CON CONTROLES'!G21=1),AND('VALORACIÓN CON CONTROLES'!F21=1,'VALORACIÓN CON CONTROLES'!G21=2),AND('VALORACIÓN CON CONTROLES'!F21=2,'VALORACIÓN CON CONTROLES'!G21=2)),"ZONA RIESGO BAJA",IF(OR(AND('VALORACIÓN CON CONTROLES'!F21=4,'VALORACIÓN CON CONTROLES'!G21=1),AND('VALORACIÓN CON CONTROLES'!F21=3,'VALORACIÓN CON CONTROLES'!G21=2),AND('VALORACIÓN CON CONTROLES'!F21=2,'VALORACIÓN CON CONTROLES'!G21=3),AND('VALORACIÓN CON CONTROLES'!F21=1,'VALORACIÓN CON CONTROLES'!G21=3)),"ZONA RIESGO MODERADO",IF(OR(AND('VALORACIÓN CON CONTROLES'!F21=5,'VALORACIÓN CON CONTROLES'!G21=1),AND('VALORACIÓN CON CONTROLES'!F21=5,'VALORACIÓN CON CONTROLES'!G21=2),AND('VALORACIÓN CON CONTROLES'!F21=4,'VALORACIÓN CON CONTROLES'!G21=2),AND('VALORACIÓN CON CONTROLES'!F21=4,'VALORACIÓN CON CONTROLES'!G21=3),AND('VALORACIÓN CON CONTROLES'!F21=3,'VALORACIÓN CON CONTROLES'!G21=3),AND('VALORACIÓN CON CONTROLES'!F21=2,'VALORACIÓN CON CONTROLES'!G21=4),AND('VALORACIÓN CON CONTROLES'!F21=1,'VALORACIÓN CON CONTROLES'!G21=4),AND('VALORACIÓN CON CONTROLES'!F21=1,'VALORACIÓN CON CONTROLES'!G21=5)),"ZONA RIESGO ALTO",IF(OR(AND('VALORACIÓN CON CONTROLES'!F21=5,'VALORACIÓN CON CONTROLES'!G21=3),AND('VALORACIÓN CON CONTROLES'!F21=5,'VALORACIÓN CON CONTROLES'!G21=4),AND('VALORACIÓN CON CONTROLES'!F21=5,'VALORACIÓN CON CONTROLES'!G21=5),AND('VALORACIÓN CON CONTROLES'!F21=4,'VALORACIÓN CON CONTROLES'!G21=4),AND('VALORACIÓN CON CONTROLES'!F21=4,'VALORACIÓN CON CONTROLES'!G21=5),AND('VALORACIÓN CON CONTROLES'!F21=3,'VALORACIÓN CON CONTROLES'!G21=4),AND('VALORACIÓN CON CONTROLES'!F21=3,'VALORACIÓN CON CONTROLES'!G21=5),AND('VALORACIÓN CON CONTROLES'!F21=2,'VALORACIÓN CON CONTROLES'!G21=5)),"ZONA RIESGO EXTREMO")))),0)</f>
        <v>0</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x14ac:dyDescent="0.3">
      <c r="A18" s="1"/>
      <c r="B18" s="1"/>
      <c r="C18" s="1"/>
      <c r="D18" s="1"/>
      <c r="E18" s="1"/>
      <c r="F18" s="1"/>
      <c r="G18" s="1"/>
      <c r="H18" s="51" t="s">
        <v>1845</v>
      </c>
      <c r="I18" s="57" t="s">
        <v>370</v>
      </c>
      <c r="J18" s="1"/>
      <c r="K18" s="16">
        <v>8</v>
      </c>
      <c r="L18" s="1"/>
      <c r="M18" s="58">
        <v>4</v>
      </c>
      <c r="N18" s="58">
        <f>IF(AND('VALORACIÓN CON CONTROLES'!F22=0,'VALORACIÓN CON CONTROLES'!G22=0),#REF!,0)</f>
        <v>0</v>
      </c>
      <c r="O18" s="1">
        <f>IF(AND('VALORACIÓN CON CONTROLES'!F22=0,'VALORACIÓN CON CONTROLES'!G22&gt;0),IF(OR(AND(#REF!=1,'VALORACIÓN CON CONTROLES'!G22=1),AND(#REF!=2,'VALORACIÓN CON CONTROLES'!G22=1),AND(#REF!=3,'VALORACIÓN CON CONTROLES'!G22=1),AND(#REF!=1,'VALORACIÓN CON CONTROLES'!G22=2),AND(#REF!=2,'VALORACIÓN CON CONTROLES'!G22=2)),"ZONA RIESGO BAJA",IF(OR(AND(#REF!=4,'VALORACIÓN CON CONTROLES'!G22=1),AND(#REF!=3,'VALORACIÓN CON CONTROLES'!G22=2),AND(#REF!=2,'VALORACIÓN CON CONTROLES'!G22=3),AND(#REF!=1,'VALORACIÓN CON CONTROLES'!G22=3)),"ZONA RIESGO MODERADO",IF(OR(AND(#REF!=5,'VALORACIÓN CON CONTROLES'!G22=1),AND(#REF!=5,'VALORACIÓN CON CONTROLES'!G22=2),AND(#REF!=4,'VALORACIÓN CON CONTROLES'!G22=2),AND(#REF!=4,'VALORACIÓN CON CONTROLES'!G22=3),AND(#REF!=3,'VALORACIÓN CON CONTROLES'!G22=3),AND(#REF!=2,'VALORACIÓN CON CONTROLES'!G22=4),AND(#REF!=1,'VALORACIÓN CON CONTROLES'!G22=4),AND(#REF!=1,'VALORACIÓN CON CONTROLES'!G22=5)),"ZONA RIESGO ALTO",IF(OR(AND(#REF!=5,'VALORACIÓN CON CONTROLES'!G22=3),AND(#REF!=5,'VALORACIÓN CON CONTROLES'!G22=4),AND(#REF!=5,'VALORACIÓN CON CONTROLES'!G22=5),AND(#REF!=4,'VALORACIÓN CON CONTROLES'!G22=4),AND(#REF!=4,'VALORACIÓN CON CONTROLES'!G22=5),AND(#REF!=3,'VALORACIÓN CON CONTROLES'!G22=4),AND(#REF!=3,'VALORACIÓN CON CONTROLES'!G22=5),AND(#REF!=2,'VALORACIÓN CON CONTROLES'!G22=5)),"ZONA RIESGO EXTREMO")))),0)</f>
        <v>0</v>
      </c>
      <c r="P18" s="1">
        <f>IF(AND('VALORACIÓN CON CONTROLES'!F22&gt;0,'VALORACIÓN CON CONTROLES'!G22=0),IF(OR(AND('VALORACIÓN CON CONTROLES'!F22=1,#REF!=1),AND('VALORACIÓN CON CONTROLES'!F22=2,#REF!=1),AND('VALORACIÓN CON CONTROLES'!F22=3,#REF!=1),AND('VALORACIÓN CON CONTROLES'!F22=1,#REF!=2),AND('VALORACIÓN CON CONTROLES'!F22=2,#REF!=2)),"ZONA RIESGO BAJA",IF(OR(AND('VALORACIÓN CON CONTROLES'!F22=4,#REF!=1),AND('VALORACIÓN CON CONTROLES'!F22=3,#REF!=2),AND('VALORACIÓN CON CONTROLES'!F22=2,#REF!=3),AND('VALORACIÓN CON CONTROLES'!F22=1,#REF!=3)),"ZONA RIESGO MODERADO",IF(OR(AND('VALORACIÓN CON CONTROLES'!F22=5,#REF!=1),AND('VALORACIÓN CON CONTROLES'!F22=5,#REF!=2),AND('VALORACIÓN CON CONTROLES'!F22=4,#REF!=2),AND('VALORACIÓN CON CONTROLES'!F22=4,#REF!=3),AND('VALORACIÓN CON CONTROLES'!F22=3,#REF!=3),AND('VALORACIÓN CON CONTROLES'!F22=2,#REF!=4),AND('VALORACIÓN CON CONTROLES'!F22=1,#REF!=4),AND('VALORACIÓN CON CONTROLES'!F22=1,#REF!=5)),"ZONA RIESGO ALTO",IF(OR(AND('VALORACIÓN CON CONTROLES'!F22=5,#REF!=3),AND('VALORACIÓN CON CONTROLES'!F22=5,#REF!=4),AND('VALORACIÓN CON CONTROLES'!F22=5,#REF!=5),AND('VALORACIÓN CON CONTROLES'!F22=4,#REF!=4),AND('VALORACIÓN CON CONTROLES'!F22=4,#REF!=5),AND('VALORACIÓN CON CONTROLES'!F22=3,#REF!=4),AND('VALORACIÓN CON CONTROLES'!F22=3,#REF!=5),AND('VALORACIÓN CON CONTROLES'!F22=2,#REF!=5)),"ZONA RIESGO EXTREMO")))),0)</f>
        <v>0</v>
      </c>
      <c r="Q18" s="56" t="b">
        <f>IF(AND('VALORACIÓN CON CONTROLES'!F22&gt;0,'VALORACIÓN CON CONTROLES'!G22&gt;0),IF(OR(AND('VALORACIÓN CON CONTROLES'!F22=1,'VALORACIÓN CON CONTROLES'!G22=1),AND('VALORACIÓN CON CONTROLES'!F22=2,'VALORACIÓN CON CONTROLES'!G22=1),AND('VALORACIÓN CON CONTROLES'!F22=3,'VALORACIÓN CON CONTROLES'!G22=1),AND('VALORACIÓN CON CONTROLES'!F22=1,'VALORACIÓN CON CONTROLES'!G22=2),AND('VALORACIÓN CON CONTROLES'!F22=2,'VALORACIÓN CON CONTROLES'!G22=2)),"ZONA RIESGO BAJA",IF(OR(AND('VALORACIÓN CON CONTROLES'!F22=4,'VALORACIÓN CON CONTROLES'!G22=1),AND('VALORACIÓN CON CONTROLES'!F22=3,'VALORACIÓN CON CONTROLES'!G22=2),AND('VALORACIÓN CON CONTROLES'!F22=2,'VALORACIÓN CON CONTROLES'!G22=3),AND('VALORACIÓN CON CONTROLES'!F22=1,'VALORACIÓN CON CONTROLES'!G22=3)),"ZONA RIESGO MODERADO",IF(OR(AND('VALORACIÓN CON CONTROLES'!F22=5,'VALORACIÓN CON CONTROLES'!G22=1),AND('VALORACIÓN CON CONTROLES'!F22=5,'VALORACIÓN CON CONTROLES'!G22=2),AND('VALORACIÓN CON CONTROLES'!F22=4,'VALORACIÓN CON CONTROLES'!G22=2),AND('VALORACIÓN CON CONTROLES'!F22=4,'VALORACIÓN CON CONTROLES'!G22=3),AND('VALORACIÓN CON CONTROLES'!F22=3,'VALORACIÓN CON CONTROLES'!G22=3),AND('VALORACIÓN CON CONTROLES'!F22=2,'VALORACIÓN CON CONTROLES'!G22=4),AND('VALORACIÓN CON CONTROLES'!F22=1,'VALORACIÓN CON CONTROLES'!G22=4),AND('VALORACIÓN CON CONTROLES'!F22=1,'VALORACIÓN CON CONTROLES'!G22=5)),"ZONA RIESGO ALTO",IF(OR(AND('VALORACIÓN CON CONTROLES'!F22=5,'VALORACIÓN CON CONTROLES'!G22=3),AND('VALORACIÓN CON CONTROLES'!F22=5,'VALORACIÓN CON CONTROLES'!G22=4),AND('VALORACIÓN CON CONTROLES'!F22=5,'VALORACIÓN CON CONTROLES'!G22=5),AND('VALORACIÓN CON CONTROLES'!F22=4,'VALORACIÓN CON CONTROLES'!G22=4),AND('VALORACIÓN CON CONTROLES'!F22=4,'VALORACIÓN CON CONTROLES'!G22=5),AND('VALORACIÓN CON CONTROLES'!F22=3,'VALORACIÓN CON CONTROLES'!G22=4),AND('VALORACIÓN CON CONTROLES'!F22=3,'VALORACIÓN CON CONTROLES'!G22=5),AND('VALORACIÓN CON CONTROLES'!F22=2,'VALORACIÓN CON CONTROLES'!G22=5)),"ZONA RIESGO EXTREMO")))),0)</f>
        <v>0</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x14ac:dyDescent="0.3">
      <c r="A19" s="1"/>
      <c r="B19" s="1"/>
      <c r="C19" s="1"/>
      <c r="D19" s="1"/>
      <c r="E19" s="1"/>
      <c r="F19" s="1"/>
      <c r="G19" s="1"/>
      <c r="H19" s="51" t="s">
        <v>1846</v>
      </c>
      <c r="I19" s="68" t="s">
        <v>1847</v>
      </c>
      <c r="J19" s="1"/>
      <c r="K19" s="16">
        <v>9</v>
      </c>
      <c r="L19" s="1"/>
      <c r="M19" s="58">
        <v>5</v>
      </c>
      <c r="N19" s="58">
        <f>IF(AND('VALORACIÓN CON CONTROLES'!F23=0,'VALORACIÓN CON CONTROLES'!G23=0),#REF!,0)</f>
        <v>0</v>
      </c>
      <c r="O19" s="1">
        <f>IF(AND('VALORACIÓN CON CONTROLES'!F23=0,'VALORACIÓN CON CONTROLES'!G23&gt;0),IF(OR(AND(#REF!=1,'VALORACIÓN CON CONTROLES'!G23=1),AND(#REF!=2,'VALORACIÓN CON CONTROLES'!G23=1),AND(#REF!=3,'VALORACIÓN CON CONTROLES'!G23=1),AND(#REF!=1,'VALORACIÓN CON CONTROLES'!G23=2),AND(#REF!=2,'VALORACIÓN CON CONTROLES'!G23=2)),"ZONA RIESGO BAJA",IF(OR(AND(#REF!=4,'VALORACIÓN CON CONTROLES'!G23=1),AND(#REF!=3,'VALORACIÓN CON CONTROLES'!G23=2),AND(#REF!=2,'VALORACIÓN CON CONTROLES'!G23=3),AND(#REF!=1,'VALORACIÓN CON CONTROLES'!G23=3)),"ZONA RIESGO MODERADO",IF(OR(AND(#REF!=5,'VALORACIÓN CON CONTROLES'!G23=1),AND(#REF!=5,'VALORACIÓN CON CONTROLES'!G23=2),AND(#REF!=4,'VALORACIÓN CON CONTROLES'!G23=2),AND(#REF!=4,'VALORACIÓN CON CONTROLES'!G23=3),AND(#REF!=3,'VALORACIÓN CON CONTROLES'!G23=3),AND(#REF!=2,'VALORACIÓN CON CONTROLES'!G23=4),AND(#REF!=1,'VALORACIÓN CON CONTROLES'!G23=4),AND(#REF!=1,'VALORACIÓN CON CONTROLES'!G23=5)),"ZONA RIESGO ALTO",IF(OR(AND(#REF!=5,'VALORACIÓN CON CONTROLES'!G23=3),AND(#REF!=5,'VALORACIÓN CON CONTROLES'!G23=4),AND(#REF!=5,'VALORACIÓN CON CONTROLES'!G23=5),AND(#REF!=4,'VALORACIÓN CON CONTROLES'!G23=4),AND(#REF!=4,'VALORACIÓN CON CONTROLES'!G23=5),AND(#REF!=3,'VALORACIÓN CON CONTROLES'!G23=4),AND(#REF!=3,'VALORACIÓN CON CONTROLES'!G23=5),AND(#REF!=2,'VALORACIÓN CON CONTROLES'!G23=5)),"ZONA RIESGO EXTREMO")))),0)</f>
        <v>0</v>
      </c>
      <c r="P19" s="1">
        <f>IF(AND('VALORACIÓN CON CONTROLES'!F23&gt;0,'VALORACIÓN CON CONTROLES'!G23=0),IF(OR(AND('VALORACIÓN CON CONTROLES'!F23=1,#REF!=1),AND('VALORACIÓN CON CONTROLES'!F23=2,#REF!=1),AND('VALORACIÓN CON CONTROLES'!F23=3,#REF!=1),AND('VALORACIÓN CON CONTROLES'!F23=1,#REF!=2),AND('VALORACIÓN CON CONTROLES'!F23=2,#REF!=2)),"ZONA RIESGO BAJA",IF(OR(AND('VALORACIÓN CON CONTROLES'!F23=4,#REF!=1),AND('VALORACIÓN CON CONTROLES'!F23=3,#REF!=2),AND('VALORACIÓN CON CONTROLES'!F23=2,#REF!=3),AND('VALORACIÓN CON CONTROLES'!F23=1,#REF!=3)),"ZONA RIESGO MODERADO",IF(OR(AND('VALORACIÓN CON CONTROLES'!F23=5,#REF!=1),AND('VALORACIÓN CON CONTROLES'!F23=5,#REF!=2),AND('VALORACIÓN CON CONTROLES'!F23=4,#REF!=2),AND('VALORACIÓN CON CONTROLES'!F23=4,#REF!=3),AND('VALORACIÓN CON CONTROLES'!F23=3,#REF!=3),AND('VALORACIÓN CON CONTROLES'!F23=2,#REF!=4),AND('VALORACIÓN CON CONTROLES'!F23=1,#REF!=4),AND('VALORACIÓN CON CONTROLES'!F23=1,#REF!=5)),"ZONA RIESGO ALTO",IF(OR(AND('VALORACIÓN CON CONTROLES'!F23=5,#REF!=3),AND('VALORACIÓN CON CONTROLES'!F23=5,#REF!=4),AND('VALORACIÓN CON CONTROLES'!F23=5,#REF!=5),AND('VALORACIÓN CON CONTROLES'!F23=4,#REF!=4),AND('VALORACIÓN CON CONTROLES'!F23=4,#REF!=5),AND('VALORACIÓN CON CONTROLES'!F23=3,#REF!=4),AND('VALORACIÓN CON CONTROLES'!F23=3,#REF!=5),AND('VALORACIÓN CON CONTROLES'!F23=2,#REF!=5)),"ZONA RIESGO EXTREMO")))),0)</f>
        <v>0</v>
      </c>
      <c r="Q19" s="56" t="b">
        <f>IF(AND('VALORACIÓN CON CONTROLES'!F23&gt;0,'VALORACIÓN CON CONTROLES'!G23&gt;0),IF(OR(AND('VALORACIÓN CON CONTROLES'!F23=1,'VALORACIÓN CON CONTROLES'!G23=1),AND('VALORACIÓN CON CONTROLES'!F23=2,'VALORACIÓN CON CONTROLES'!G23=1),AND('VALORACIÓN CON CONTROLES'!F23=3,'VALORACIÓN CON CONTROLES'!G23=1),AND('VALORACIÓN CON CONTROLES'!F23=1,'VALORACIÓN CON CONTROLES'!G23=2),AND('VALORACIÓN CON CONTROLES'!F23=2,'VALORACIÓN CON CONTROLES'!G23=2)),"ZONA RIESGO BAJA",IF(OR(AND('VALORACIÓN CON CONTROLES'!F23=4,'VALORACIÓN CON CONTROLES'!G23=1),AND('VALORACIÓN CON CONTROLES'!F23=3,'VALORACIÓN CON CONTROLES'!G23=2),AND('VALORACIÓN CON CONTROLES'!F23=2,'VALORACIÓN CON CONTROLES'!G23=3),AND('VALORACIÓN CON CONTROLES'!F23=1,'VALORACIÓN CON CONTROLES'!G23=3)),"ZONA RIESGO MODERADO",IF(OR(AND('VALORACIÓN CON CONTROLES'!F23=5,'VALORACIÓN CON CONTROLES'!G23=1),AND('VALORACIÓN CON CONTROLES'!F23=5,'VALORACIÓN CON CONTROLES'!G23=2),AND('VALORACIÓN CON CONTROLES'!F23=4,'VALORACIÓN CON CONTROLES'!G23=2),AND('VALORACIÓN CON CONTROLES'!F23=4,'VALORACIÓN CON CONTROLES'!G23=3),AND('VALORACIÓN CON CONTROLES'!F23=3,'VALORACIÓN CON CONTROLES'!G23=3),AND('VALORACIÓN CON CONTROLES'!F23=2,'VALORACIÓN CON CONTROLES'!G23=4),AND('VALORACIÓN CON CONTROLES'!F23=1,'VALORACIÓN CON CONTROLES'!G23=4),AND('VALORACIÓN CON CONTROLES'!F23=1,'VALORACIÓN CON CONTROLES'!G23=5)),"ZONA RIESGO ALTO",IF(OR(AND('VALORACIÓN CON CONTROLES'!F23=5,'VALORACIÓN CON CONTROLES'!G23=3),AND('VALORACIÓN CON CONTROLES'!F23=5,'VALORACIÓN CON CONTROLES'!G23=4),AND('VALORACIÓN CON CONTROLES'!F23=5,'VALORACIÓN CON CONTROLES'!G23=5),AND('VALORACIÓN CON CONTROLES'!F23=4,'VALORACIÓN CON CONTROLES'!G23=4),AND('VALORACIÓN CON CONTROLES'!F23=4,'VALORACIÓN CON CONTROLES'!G23=5),AND('VALORACIÓN CON CONTROLES'!F23=3,'VALORACIÓN CON CONTROLES'!G23=4),AND('VALORACIÓN CON CONTROLES'!F23=3,'VALORACIÓN CON CONTROLES'!G23=5),AND('VALORACIÓN CON CONTROLES'!F23=2,'VALORACIÓN CON CONTROLES'!G23=5)),"ZONA RIESGO EXTREMO")))),0)</f>
        <v>0</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x14ac:dyDescent="0.3">
      <c r="A20" s="1"/>
      <c r="B20" s="1"/>
      <c r="C20" s="1"/>
      <c r="D20" s="1"/>
      <c r="E20" s="1"/>
      <c r="F20" s="1"/>
      <c r="G20" s="1"/>
      <c r="H20" s="51" t="s">
        <v>1294</v>
      </c>
      <c r="I20" s="68" t="s">
        <v>1848</v>
      </c>
      <c r="J20" s="1"/>
      <c r="K20" s="16">
        <v>10</v>
      </c>
      <c r="L20" s="1"/>
      <c r="M20" s="58">
        <v>6</v>
      </c>
      <c r="N20" s="58" t="e">
        <f>IF(AND('VALORACIÓN CON CONTROLES'!#REF!=0,'VALORACIÓN CON CONTROLES'!#REF!=0),#REF!,0)</f>
        <v>#REF!</v>
      </c>
      <c r="O20"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0"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0"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x14ac:dyDescent="0.3">
      <c r="A21" s="1"/>
      <c r="B21" s="1"/>
      <c r="C21" s="1"/>
      <c r="D21" s="1"/>
      <c r="E21" s="1"/>
      <c r="F21" s="1"/>
      <c r="G21" s="1"/>
      <c r="H21" s="51" t="s">
        <v>566</v>
      </c>
      <c r="I21" s="68" t="s">
        <v>569</v>
      </c>
      <c r="J21" s="1"/>
      <c r="K21" s="16">
        <v>11</v>
      </c>
      <c r="L21" s="1"/>
      <c r="M21" s="58">
        <v>7</v>
      </c>
      <c r="N21" s="58" t="e">
        <f>IF(AND('VALORACIÓN CON CONTROLES'!#REF!=0,'VALORACIÓN CON CONTROLES'!#REF!=0),#REF!,0)</f>
        <v>#REF!</v>
      </c>
      <c r="O21"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1"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1"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x14ac:dyDescent="0.3">
      <c r="A22" s="1"/>
      <c r="B22" s="1"/>
      <c r="C22" s="1"/>
      <c r="D22" s="1"/>
      <c r="E22" s="1"/>
      <c r="F22" s="1"/>
      <c r="G22" s="1"/>
      <c r="H22" s="51" t="s">
        <v>1849</v>
      </c>
      <c r="I22" s="68" t="s">
        <v>1850</v>
      </c>
      <c r="J22" s="1"/>
      <c r="K22" s="16">
        <v>12</v>
      </c>
      <c r="L22" s="1"/>
      <c r="M22" s="58">
        <v>8</v>
      </c>
      <c r="N22" s="58" t="e">
        <f>IF(AND('VALORACIÓN CON CONTROLES'!#REF!=0,'VALORACIÓN CON CONTROLES'!#REF!=0),#REF!,0)</f>
        <v>#REF!</v>
      </c>
      <c r="O22"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2"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2"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x14ac:dyDescent="0.3">
      <c r="A23" s="1"/>
      <c r="B23" s="1"/>
      <c r="C23" s="1"/>
      <c r="D23" s="1"/>
      <c r="E23" s="1"/>
      <c r="F23" s="1"/>
      <c r="G23" s="1"/>
      <c r="H23" s="51" t="s">
        <v>1389</v>
      </c>
      <c r="I23" s="68" t="s">
        <v>1394</v>
      </c>
      <c r="J23" s="1"/>
      <c r="K23" s="16">
        <v>13</v>
      </c>
      <c r="L23" s="1"/>
      <c r="M23" s="58">
        <v>9</v>
      </c>
      <c r="N23" s="58" t="e">
        <f>IF(AND('VALORACIÓN CON CONTROLES'!#REF!=0,'VALORACIÓN CON CONTROLES'!#REF!=0),#REF!,0)</f>
        <v>#REF!</v>
      </c>
      <c r="O23"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3"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3"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x14ac:dyDescent="0.3">
      <c r="A24" s="1"/>
      <c r="B24" s="1"/>
      <c r="C24" s="1"/>
      <c r="D24" s="1"/>
      <c r="E24" s="1"/>
      <c r="F24" s="1"/>
      <c r="G24" s="1"/>
      <c r="H24" s="51" t="s">
        <v>1851</v>
      </c>
      <c r="I24" s="68" t="s">
        <v>1852</v>
      </c>
      <c r="J24" s="1"/>
      <c r="K24" s="16">
        <v>14</v>
      </c>
      <c r="L24" s="1"/>
      <c r="M24" s="58">
        <v>10</v>
      </c>
      <c r="N24" s="58" t="e">
        <f>IF(AND('VALORACIÓN CON CONTROLES'!#REF!=0,'VALORACIÓN CON CONTROLES'!#REF!=0),#REF!,0)</f>
        <v>#REF!</v>
      </c>
      <c r="O24"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4"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4"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x14ac:dyDescent="0.3">
      <c r="A25" s="1"/>
      <c r="B25" s="1"/>
      <c r="C25" s="1"/>
      <c r="D25" s="1"/>
      <c r="E25" s="1"/>
      <c r="F25" s="1"/>
      <c r="G25" s="1"/>
      <c r="H25" s="51" t="s">
        <v>1853</v>
      </c>
      <c r="I25" s="68" t="s">
        <v>1854</v>
      </c>
      <c r="J25" s="1"/>
      <c r="K25" s="16">
        <v>15</v>
      </c>
      <c r="L25" s="1"/>
      <c r="M25" s="58">
        <v>11</v>
      </c>
      <c r="N25" s="58" t="e">
        <f>IF(AND('VALORACIÓN CON CONTROLES'!#REF!=0,'VALORACIÓN CON CONTROLES'!#REF!=0),#REF!,0)</f>
        <v>#REF!</v>
      </c>
      <c r="O25"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5"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5"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x14ac:dyDescent="0.3">
      <c r="A26" s="1"/>
      <c r="B26" s="85" t="s">
        <v>28</v>
      </c>
      <c r="C26" s="1"/>
      <c r="D26" s="1"/>
      <c r="E26" s="1"/>
      <c r="F26" s="1"/>
      <c r="G26" s="1"/>
      <c r="H26" s="51" t="s">
        <v>1855</v>
      </c>
      <c r="I26" s="68" t="s">
        <v>1856</v>
      </c>
      <c r="J26" s="1"/>
      <c r="K26" s="16">
        <v>16</v>
      </c>
      <c r="L26" s="1"/>
      <c r="M26" s="58">
        <v>12</v>
      </c>
      <c r="N26" s="58" t="e">
        <f>IF(AND('VALORACIÓN CON CONTROLES'!#REF!=0,'VALORACIÓN CON CONTROLES'!#REF!=0),#REF!,0)</f>
        <v>#REF!</v>
      </c>
      <c r="O26"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6"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6"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x14ac:dyDescent="0.3">
      <c r="A27" s="1"/>
      <c r="B27" s="191" t="s">
        <v>1642</v>
      </c>
      <c r="C27" s="1"/>
      <c r="D27" s="1"/>
      <c r="E27" s="1"/>
      <c r="F27" s="1"/>
      <c r="G27" s="1"/>
      <c r="H27" s="59" t="s">
        <v>1857</v>
      </c>
      <c r="I27" s="67" t="s">
        <v>1126</v>
      </c>
      <c r="J27" s="1"/>
      <c r="K27" s="16">
        <v>17</v>
      </c>
      <c r="L27" s="1"/>
      <c r="M27" s="58">
        <v>13</v>
      </c>
      <c r="N27" s="58" t="e">
        <f>IF(AND('VALORACIÓN CON CONTROLES'!#REF!=0,'VALORACIÓN CON CONTROLES'!#REF!=0),#REF!,0)</f>
        <v>#REF!</v>
      </c>
      <c r="O27"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7"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7"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x14ac:dyDescent="0.3">
      <c r="A28" s="1"/>
      <c r="B28" s="191" t="s">
        <v>1631</v>
      </c>
      <c r="C28" s="1"/>
      <c r="D28" s="1"/>
      <c r="E28" s="1"/>
      <c r="F28" s="1"/>
      <c r="G28" s="1"/>
      <c r="H28" s="68" t="s">
        <v>1858</v>
      </c>
      <c r="I28" s="57" t="s">
        <v>1859</v>
      </c>
      <c r="J28" s="1"/>
      <c r="K28" s="16">
        <v>18</v>
      </c>
      <c r="L28" s="1"/>
      <c r="M28" s="58">
        <v>14</v>
      </c>
      <c r="N28" s="58" t="e">
        <f>IF(AND('VALORACIÓN CON CONTROLES'!#REF!=0,'VALORACIÓN CON CONTROLES'!#REF!=0),#REF!,0)</f>
        <v>#REF!</v>
      </c>
      <c r="O28"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8"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8"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x14ac:dyDescent="0.3">
      <c r="A29" s="1"/>
      <c r="B29" s="1"/>
      <c r="C29" s="1"/>
      <c r="D29" s="1"/>
      <c r="E29" s="1"/>
      <c r="F29" s="1"/>
      <c r="G29" s="1"/>
      <c r="H29" s="68" t="s">
        <v>1860</v>
      </c>
      <c r="I29" s="57" t="s">
        <v>1859</v>
      </c>
      <c r="J29" s="1"/>
      <c r="K29" s="16">
        <v>19</v>
      </c>
      <c r="L29" s="1"/>
      <c r="M29" s="58">
        <v>15</v>
      </c>
      <c r="N29" s="58" t="e">
        <f>IF(AND('VALORACIÓN CON CONTROLES'!#REF!=0,'VALORACIÓN CON CONTROLES'!#REF!=0),#REF!,0)</f>
        <v>#REF!</v>
      </c>
      <c r="O29"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9"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9"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x14ac:dyDescent="0.3">
      <c r="A30" s="1"/>
      <c r="B30" s="1"/>
      <c r="C30" s="1"/>
      <c r="D30" s="1"/>
      <c r="E30" s="1"/>
      <c r="F30" s="1"/>
      <c r="G30" s="1"/>
      <c r="H30" s="69" t="s">
        <v>1861</v>
      </c>
      <c r="I30" s="60" t="s">
        <v>1859</v>
      </c>
      <c r="J30" s="1"/>
      <c r="K30" s="16">
        <v>20</v>
      </c>
      <c r="L30" s="1"/>
      <c r="M30" s="58">
        <v>16</v>
      </c>
      <c r="N30" s="58" t="e">
        <f>IF(AND('VALORACIÓN CON CONTROLES'!#REF!=0,'VALORACIÓN CON CONTROLES'!#REF!=0),#REF!,0)</f>
        <v>#REF!</v>
      </c>
      <c r="O30"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0"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0"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x14ac:dyDescent="0.3">
      <c r="A31" s="1"/>
      <c r="B31" s="1"/>
      <c r="C31" s="1"/>
      <c r="D31" s="1"/>
      <c r="E31" s="1"/>
      <c r="F31" s="1"/>
      <c r="G31" s="1"/>
      <c r="H31" s="1"/>
      <c r="I31" s="1"/>
      <c r="J31" s="1"/>
      <c r="K31" s="16">
        <v>21</v>
      </c>
      <c r="L31" s="1"/>
      <c r="M31" s="58">
        <v>17</v>
      </c>
      <c r="N31" s="58" t="e">
        <f>IF(AND('VALORACIÓN CON CONTROLES'!#REF!=0,'VALORACIÓN CON CONTROLES'!#REF!=0),#REF!,0)</f>
        <v>#REF!</v>
      </c>
      <c r="O31"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1"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1"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x14ac:dyDescent="0.3">
      <c r="A32" s="1"/>
      <c r="B32" s="1"/>
      <c r="C32" s="1"/>
      <c r="D32" s="1"/>
      <c r="E32" s="1"/>
      <c r="F32" s="1"/>
      <c r="G32" s="1"/>
      <c r="H32" s="1"/>
      <c r="I32" s="1"/>
      <c r="J32" s="1"/>
      <c r="K32" s="16">
        <v>22</v>
      </c>
      <c r="L32" s="1"/>
      <c r="M32" s="58">
        <v>18</v>
      </c>
      <c r="N32" s="58" t="e">
        <f>IF(AND('VALORACIÓN CON CONTROLES'!#REF!=0,'VALORACIÓN CON CONTROLES'!#REF!=0),#REF!,0)</f>
        <v>#REF!</v>
      </c>
      <c r="O32"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2"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2"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x14ac:dyDescent="0.3">
      <c r="A33" s="1"/>
      <c r="B33" s="1"/>
      <c r="C33" s="1"/>
      <c r="D33" s="1"/>
      <c r="E33" s="1"/>
      <c r="F33" s="1"/>
      <c r="G33" s="1"/>
      <c r="H33" s="1"/>
      <c r="I33" s="1"/>
      <c r="J33" s="1"/>
      <c r="K33" s="16">
        <v>23</v>
      </c>
      <c r="L33" s="1"/>
      <c r="M33" s="58">
        <v>19</v>
      </c>
      <c r="N33" s="58" t="e">
        <f>IF(AND('VALORACIÓN CON CONTROLES'!#REF!=0,'VALORACIÓN CON CONTROLES'!#REF!=0),#REF!,0)</f>
        <v>#REF!</v>
      </c>
      <c r="O33"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3"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3"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x14ac:dyDescent="0.3">
      <c r="A34" s="1"/>
      <c r="B34" s="1"/>
      <c r="C34" s="1"/>
      <c r="D34" s="1"/>
      <c r="E34" s="1"/>
      <c r="F34" s="1"/>
      <c r="G34" s="1"/>
      <c r="H34" s="1"/>
      <c r="I34" s="1"/>
      <c r="J34" s="1"/>
      <c r="K34" s="16">
        <v>24</v>
      </c>
      <c r="L34" s="1"/>
      <c r="M34" s="58">
        <v>20</v>
      </c>
      <c r="N34" s="58" t="e">
        <f>IF(AND('VALORACIÓN CON CONTROLES'!#REF!=0,'VALORACIÓN CON CONTROLES'!#REF!=0),#REF!,0)</f>
        <v>#REF!</v>
      </c>
      <c r="O34"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4"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4"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x14ac:dyDescent="0.3">
      <c r="A35" s="1"/>
      <c r="B35" s="1"/>
      <c r="C35" s="1"/>
      <c r="D35" s="1"/>
      <c r="E35" s="1"/>
      <c r="F35" s="1"/>
      <c r="G35" s="1"/>
      <c r="H35" s="1"/>
      <c r="I35" s="1"/>
      <c r="J35" s="1"/>
      <c r="K35" s="16">
        <v>25</v>
      </c>
      <c r="L35" s="1"/>
      <c r="M35" s="58">
        <v>21</v>
      </c>
      <c r="N35" s="58" t="e">
        <f>IF(AND('VALORACIÓN CON CONTROLES'!#REF!=0,'VALORACIÓN CON CONTROLES'!#REF!=0),#REF!,0)</f>
        <v>#REF!</v>
      </c>
      <c r="O35"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5"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5"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x14ac:dyDescent="0.3">
      <c r="A36" s="1"/>
      <c r="B36" s="1"/>
      <c r="C36" s="1"/>
      <c r="D36" s="1"/>
      <c r="E36" s="1"/>
      <c r="F36" s="1"/>
      <c r="G36" s="1"/>
      <c r="H36" s="1"/>
      <c r="I36" s="1"/>
      <c r="J36" s="1"/>
      <c r="K36" s="16">
        <v>26</v>
      </c>
      <c r="L36" s="1"/>
      <c r="M36" s="58">
        <v>22</v>
      </c>
      <c r="N36" s="58">
        <f>IF(AND('VALORACIÓN CON CONTROLES'!F24=0,'VALORACIÓN CON CONTROLES'!G24=0),#REF!,0)</f>
        <v>0</v>
      </c>
      <c r="O36" s="1">
        <f>IF(AND('VALORACIÓN CON CONTROLES'!F24=0,'VALORACIÓN CON CONTROLES'!G24&gt;0),IF(OR(AND(#REF!=1,'VALORACIÓN CON CONTROLES'!G24=1),AND(#REF!=2,'VALORACIÓN CON CONTROLES'!G24=1),AND(#REF!=3,'VALORACIÓN CON CONTROLES'!G24=1),AND(#REF!=1,'VALORACIÓN CON CONTROLES'!G24=2),AND(#REF!=2,'VALORACIÓN CON CONTROLES'!G24=2)),"ZONA RIESGO BAJA",IF(OR(AND(#REF!=4,'VALORACIÓN CON CONTROLES'!G24=1),AND(#REF!=3,'VALORACIÓN CON CONTROLES'!G24=2),AND(#REF!=2,'VALORACIÓN CON CONTROLES'!G24=3),AND(#REF!=1,'VALORACIÓN CON CONTROLES'!G24=3)),"ZONA RIESGO MODERADO",IF(OR(AND(#REF!=5,'VALORACIÓN CON CONTROLES'!G24=1),AND(#REF!=5,'VALORACIÓN CON CONTROLES'!G24=2),AND(#REF!=4,'VALORACIÓN CON CONTROLES'!G24=2),AND(#REF!=4,'VALORACIÓN CON CONTROLES'!G24=3),AND(#REF!=3,'VALORACIÓN CON CONTROLES'!G24=3),AND(#REF!=2,'VALORACIÓN CON CONTROLES'!G24=4),AND(#REF!=1,'VALORACIÓN CON CONTROLES'!G24=4),AND(#REF!=1,'VALORACIÓN CON CONTROLES'!G24=5)),"ZONA RIESGO ALTO",IF(OR(AND(#REF!=5,'VALORACIÓN CON CONTROLES'!G24=3),AND(#REF!=5,'VALORACIÓN CON CONTROLES'!G24=4),AND(#REF!=5,'VALORACIÓN CON CONTROLES'!G24=5),AND(#REF!=4,'VALORACIÓN CON CONTROLES'!G24=4),AND(#REF!=4,'VALORACIÓN CON CONTROLES'!G24=5),AND(#REF!=3,'VALORACIÓN CON CONTROLES'!G24=4),AND(#REF!=3,'VALORACIÓN CON CONTROLES'!G24=5),AND(#REF!=2,'VALORACIÓN CON CONTROLES'!G24=5)),"ZONA RIESGO EXTREMO")))),0)</f>
        <v>0</v>
      </c>
      <c r="P36" s="1">
        <f>IF(AND('VALORACIÓN CON CONTROLES'!F24&gt;0,'VALORACIÓN CON CONTROLES'!G24=0),IF(OR(AND('VALORACIÓN CON CONTROLES'!F24=1,#REF!=1),AND('VALORACIÓN CON CONTROLES'!F24=2,#REF!=1),AND('VALORACIÓN CON CONTROLES'!F24=3,#REF!=1),AND('VALORACIÓN CON CONTROLES'!F24=1,#REF!=2),AND('VALORACIÓN CON CONTROLES'!F24=2,#REF!=2)),"ZONA RIESGO BAJA",IF(OR(AND('VALORACIÓN CON CONTROLES'!F24=4,#REF!=1),AND('VALORACIÓN CON CONTROLES'!F24=3,#REF!=2),AND('VALORACIÓN CON CONTROLES'!F24=2,#REF!=3),AND('VALORACIÓN CON CONTROLES'!F24=1,#REF!=3)),"ZONA RIESGO MODERADO",IF(OR(AND('VALORACIÓN CON CONTROLES'!F24=5,#REF!=1),AND('VALORACIÓN CON CONTROLES'!F24=5,#REF!=2),AND('VALORACIÓN CON CONTROLES'!F24=4,#REF!=2),AND('VALORACIÓN CON CONTROLES'!F24=4,#REF!=3),AND('VALORACIÓN CON CONTROLES'!F24=3,#REF!=3),AND('VALORACIÓN CON CONTROLES'!F24=2,#REF!=4),AND('VALORACIÓN CON CONTROLES'!F24=1,#REF!=4),AND('VALORACIÓN CON CONTROLES'!F24=1,#REF!=5)),"ZONA RIESGO ALTO",IF(OR(AND('VALORACIÓN CON CONTROLES'!F24=5,#REF!=3),AND('VALORACIÓN CON CONTROLES'!F24=5,#REF!=4),AND('VALORACIÓN CON CONTROLES'!F24=5,#REF!=5),AND('VALORACIÓN CON CONTROLES'!F24=4,#REF!=4),AND('VALORACIÓN CON CONTROLES'!F24=4,#REF!=5),AND('VALORACIÓN CON CONTROLES'!F24=3,#REF!=4),AND('VALORACIÓN CON CONTROLES'!F24=3,#REF!=5),AND('VALORACIÓN CON CONTROLES'!F24=2,#REF!=5)),"ZONA RIESGO EXTREMO")))),0)</f>
        <v>0</v>
      </c>
      <c r="Q36" s="56" t="b">
        <f>IF(AND('VALORACIÓN CON CONTROLES'!F24&gt;0,'VALORACIÓN CON CONTROLES'!G24&gt;0),IF(OR(AND('VALORACIÓN CON CONTROLES'!F24=1,'VALORACIÓN CON CONTROLES'!G24=1),AND('VALORACIÓN CON CONTROLES'!F24=2,'VALORACIÓN CON CONTROLES'!G24=1),AND('VALORACIÓN CON CONTROLES'!F24=3,'VALORACIÓN CON CONTROLES'!G24=1),AND('VALORACIÓN CON CONTROLES'!F24=1,'VALORACIÓN CON CONTROLES'!G24=2),AND('VALORACIÓN CON CONTROLES'!F24=2,'VALORACIÓN CON CONTROLES'!G24=2)),"ZONA RIESGO BAJA",IF(OR(AND('VALORACIÓN CON CONTROLES'!F24=4,'VALORACIÓN CON CONTROLES'!G24=1),AND('VALORACIÓN CON CONTROLES'!F24=3,'VALORACIÓN CON CONTROLES'!G24=2),AND('VALORACIÓN CON CONTROLES'!F24=2,'VALORACIÓN CON CONTROLES'!G24=3),AND('VALORACIÓN CON CONTROLES'!F24=1,'VALORACIÓN CON CONTROLES'!G24=3)),"ZONA RIESGO MODERADO",IF(OR(AND('VALORACIÓN CON CONTROLES'!F24=5,'VALORACIÓN CON CONTROLES'!G24=1),AND('VALORACIÓN CON CONTROLES'!F24=5,'VALORACIÓN CON CONTROLES'!G24=2),AND('VALORACIÓN CON CONTROLES'!F24=4,'VALORACIÓN CON CONTROLES'!G24=2),AND('VALORACIÓN CON CONTROLES'!F24=4,'VALORACIÓN CON CONTROLES'!G24=3),AND('VALORACIÓN CON CONTROLES'!F24=3,'VALORACIÓN CON CONTROLES'!G24=3),AND('VALORACIÓN CON CONTROLES'!F24=2,'VALORACIÓN CON CONTROLES'!G24=4),AND('VALORACIÓN CON CONTROLES'!F24=1,'VALORACIÓN CON CONTROLES'!G24=4),AND('VALORACIÓN CON CONTROLES'!F24=1,'VALORACIÓN CON CONTROLES'!G24=5)),"ZONA RIESGO ALTO",IF(OR(AND('VALORACIÓN CON CONTROLES'!F24=5,'VALORACIÓN CON CONTROLES'!G24=3),AND('VALORACIÓN CON CONTROLES'!F24=5,'VALORACIÓN CON CONTROLES'!G24=4),AND('VALORACIÓN CON CONTROLES'!F24=5,'VALORACIÓN CON CONTROLES'!G24=5),AND('VALORACIÓN CON CONTROLES'!F24=4,'VALORACIÓN CON CONTROLES'!G24=4),AND('VALORACIÓN CON CONTROLES'!F24=4,'VALORACIÓN CON CONTROLES'!G24=5),AND('VALORACIÓN CON CONTROLES'!F24=3,'VALORACIÓN CON CONTROLES'!G24=4),AND('VALORACIÓN CON CONTROLES'!F24=3,'VALORACIÓN CON CONTROLES'!G24=5),AND('VALORACIÓN CON CONTROLES'!F24=2,'VALORACIÓN CON CONTROLES'!G24=5)),"ZONA RIESGO EXTREMO")))),0)</f>
        <v>0</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x14ac:dyDescent="0.3">
      <c r="A37" s="1"/>
      <c r="B37" s="1"/>
      <c r="C37" s="1"/>
      <c r="D37" s="1"/>
      <c r="E37" s="1"/>
      <c r="F37" s="1"/>
      <c r="G37" s="1"/>
      <c r="H37" s="1"/>
      <c r="I37" s="1"/>
      <c r="J37" s="1"/>
      <c r="K37" s="16">
        <v>27</v>
      </c>
      <c r="L37" s="1"/>
      <c r="M37" s="58">
        <v>23</v>
      </c>
      <c r="N37" s="58">
        <f>IF(AND('VALORACIÓN CON CONTROLES'!F25=0,'VALORACIÓN CON CONTROLES'!G25=0),#REF!,0)</f>
        <v>0</v>
      </c>
      <c r="O37" s="1">
        <f>IF(AND('VALORACIÓN CON CONTROLES'!F25=0,'VALORACIÓN CON CONTROLES'!G25&gt;0),IF(OR(AND(#REF!=1,'VALORACIÓN CON CONTROLES'!G25=1),AND(#REF!=2,'VALORACIÓN CON CONTROLES'!G25=1),AND(#REF!=3,'VALORACIÓN CON CONTROLES'!G25=1),AND(#REF!=1,'VALORACIÓN CON CONTROLES'!G25=2),AND(#REF!=2,'VALORACIÓN CON CONTROLES'!G25=2)),"ZONA RIESGO BAJA",IF(OR(AND(#REF!=4,'VALORACIÓN CON CONTROLES'!G25=1),AND(#REF!=3,'VALORACIÓN CON CONTROLES'!G25=2),AND(#REF!=2,'VALORACIÓN CON CONTROLES'!G25=3),AND(#REF!=1,'VALORACIÓN CON CONTROLES'!G25=3)),"ZONA RIESGO MODERADO",IF(OR(AND(#REF!=5,'VALORACIÓN CON CONTROLES'!G25=1),AND(#REF!=5,'VALORACIÓN CON CONTROLES'!G25=2),AND(#REF!=4,'VALORACIÓN CON CONTROLES'!G25=2),AND(#REF!=4,'VALORACIÓN CON CONTROLES'!G25=3),AND(#REF!=3,'VALORACIÓN CON CONTROLES'!G25=3),AND(#REF!=2,'VALORACIÓN CON CONTROLES'!G25=4),AND(#REF!=1,'VALORACIÓN CON CONTROLES'!G25=4),AND(#REF!=1,'VALORACIÓN CON CONTROLES'!G25=5)),"ZONA RIESGO ALTO",IF(OR(AND(#REF!=5,'VALORACIÓN CON CONTROLES'!G25=3),AND(#REF!=5,'VALORACIÓN CON CONTROLES'!G25=4),AND(#REF!=5,'VALORACIÓN CON CONTROLES'!G25=5),AND(#REF!=4,'VALORACIÓN CON CONTROLES'!G25=4),AND(#REF!=4,'VALORACIÓN CON CONTROLES'!G25=5),AND(#REF!=3,'VALORACIÓN CON CONTROLES'!G25=4),AND(#REF!=3,'VALORACIÓN CON CONTROLES'!G25=5),AND(#REF!=2,'VALORACIÓN CON CONTROLES'!G25=5)),"ZONA RIESGO EXTREMO")))),0)</f>
        <v>0</v>
      </c>
      <c r="P37" s="1">
        <f>IF(AND('VALORACIÓN CON CONTROLES'!F25&gt;0,'VALORACIÓN CON CONTROLES'!G25=0),IF(OR(AND('VALORACIÓN CON CONTROLES'!F25=1,#REF!=1),AND('VALORACIÓN CON CONTROLES'!F25=2,#REF!=1),AND('VALORACIÓN CON CONTROLES'!F25=3,#REF!=1),AND('VALORACIÓN CON CONTROLES'!F25=1,#REF!=2),AND('VALORACIÓN CON CONTROLES'!F25=2,#REF!=2)),"ZONA RIESGO BAJA",IF(OR(AND('VALORACIÓN CON CONTROLES'!F25=4,#REF!=1),AND('VALORACIÓN CON CONTROLES'!F25=3,#REF!=2),AND('VALORACIÓN CON CONTROLES'!F25=2,#REF!=3),AND('VALORACIÓN CON CONTROLES'!F25=1,#REF!=3)),"ZONA RIESGO MODERADO",IF(OR(AND('VALORACIÓN CON CONTROLES'!F25=5,#REF!=1),AND('VALORACIÓN CON CONTROLES'!F25=5,#REF!=2),AND('VALORACIÓN CON CONTROLES'!F25=4,#REF!=2),AND('VALORACIÓN CON CONTROLES'!F25=4,#REF!=3),AND('VALORACIÓN CON CONTROLES'!F25=3,#REF!=3),AND('VALORACIÓN CON CONTROLES'!F25=2,#REF!=4),AND('VALORACIÓN CON CONTROLES'!F25=1,#REF!=4),AND('VALORACIÓN CON CONTROLES'!F25=1,#REF!=5)),"ZONA RIESGO ALTO",IF(OR(AND('VALORACIÓN CON CONTROLES'!F25=5,#REF!=3),AND('VALORACIÓN CON CONTROLES'!F25=5,#REF!=4),AND('VALORACIÓN CON CONTROLES'!F25=5,#REF!=5),AND('VALORACIÓN CON CONTROLES'!F25=4,#REF!=4),AND('VALORACIÓN CON CONTROLES'!F25=4,#REF!=5),AND('VALORACIÓN CON CONTROLES'!F25=3,#REF!=4),AND('VALORACIÓN CON CONTROLES'!F25=3,#REF!=5),AND('VALORACIÓN CON CONTROLES'!F25=2,#REF!=5)),"ZONA RIESGO EXTREMO")))),0)</f>
        <v>0</v>
      </c>
      <c r="Q37" s="56" t="b">
        <f>IF(AND('VALORACIÓN CON CONTROLES'!F25&gt;0,'VALORACIÓN CON CONTROLES'!G25&gt;0),IF(OR(AND('VALORACIÓN CON CONTROLES'!F25=1,'VALORACIÓN CON CONTROLES'!G25=1),AND('VALORACIÓN CON CONTROLES'!F25=2,'VALORACIÓN CON CONTROLES'!G25=1),AND('VALORACIÓN CON CONTROLES'!F25=3,'VALORACIÓN CON CONTROLES'!G25=1),AND('VALORACIÓN CON CONTROLES'!F25=1,'VALORACIÓN CON CONTROLES'!G25=2),AND('VALORACIÓN CON CONTROLES'!F25=2,'VALORACIÓN CON CONTROLES'!G25=2)),"ZONA RIESGO BAJA",IF(OR(AND('VALORACIÓN CON CONTROLES'!F25=4,'VALORACIÓN CON CONTROLES'!G25=1),AND('VALORACIÓN CON CONTROLES'!F25=3,'VALORACIÓN CON CONTROLES'!G25=2),AND('VALORACIÓN CON CONTROLES'!F25=2,'VALORACIÓN CON CONTROLES'!G25=3),AND('VALORACIÓN CON CONTROLES'!F25=1,'VALORACIÓN CON CONTROLES'!G25=3)),"ZONA RIESGO MODERADO",IF(OR(AND('VALORACIÓN CON CONTROLES'!F25=5,'VALORACIÓN CON CONTROLES'!G25=1),AND('VALORACIÓN CON CONTROLES'!F25=5,'VALORACIÓN CON CONTROLES'!G25=2),AND('VALORACIÓN CON CONTROLES'!F25=4,'VALORACIÓN CON CONTROLES'!G25=2),AND('VALORACIÓN CON CONTROLES'!F25=4,'VALORACIÓN CON CONTROLES'!G25=3),AND('VALORACIÓN CON CONTROLES'!F25=3,'VALORACIÓN CON CONTROLES'!G25=3),AND('VALORACIÓN CON CONTROLES'!F25=2,'VALORACIÓN CON CONTROLES'!G25=4),AND('VALORACIÓN CON CONTROLES'!F25=1,'VALORACIÓN CON CONTROLES'!G25=4),AND('VALORACIÓN CON CONTROLES'!F25=1,'VALORACIÓN CON CONTROLES'!G25=5)),"ZONA RIESGO ALTO",IF(OR(AND('VALORACIÓN CON CONTROLES'!F25=5,'VALORACIÓN CON CONTROLES'!G25=3),AND('VALORACIÓN CON CONTROLES'!F25=5,'VALORACIÓN CON CONTROLES'!G25=4),AND('VALORACIÓN CON CONTROLES'!F25=5,'VALORACIÓN CON CONTROLES'!G25=5),AND('VALORACIÓN CON CONTROLES'!F25=4,'VALORACIÓN CON CONTROLES'!G25=4),AND('VALORACIÓN CON CONTROLES'!F25=4,'VALORACIÓN CON CONTROLES'!G25=5),AND('VALORACIÓN CON CONTROLES'!F25=3,'VALORACIÓN CON CONTROLES'!G25=4),AND('VALORACIÓN CON CONTROLES'!F25=3,'VALORACIÓN CON CONTROLES'!G25=5),AND('VALORACIÓN CON CONTROLES'!F25=2,'VALORACIÓN CON CONTROLES'!G25=5)),"ZONA RIESGO EXTREMO")))),0)</f>
        <v>0</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x14ac:dyDescent="0.3">
      <c r="A38" s="1"/>
      <c r="B38" s="1"/>
      <c r="C38" s="1"/>
      <c r="D38" s="1"/>
      <c r="E38" s="1"/>
      <c r="F38" s="1"/>
      <c r="G38" s="1"/>
      <c r="H38" s="1"/>
      <c r="I38" s="1"/>
      <c r="J38" s="1"/>
      <c r="K38" s="16">
        <v>28</v>
      </c>
      <c r="L38" s="1"/>
      <c r="M38" s="58">
        <v>24</v>
      </c>
      <c r="N38" s="58">
        <f>IF(AND('VALORACIÓN CON CONTROLES'!F26=0,'VALORACIÓN CON CONTROLES'!G26=0),#REF!,0)</f>
        <v>0</v>
      </c>
      <c r="O38" s="1">
        <f>IF(AND('VALORACIÓN CON CONTROLES'!F26=0,'VALORACIÓN CON CONTROLES'!G26&gt;0),IF(OR(AND(#REF!=1,'VALORACIÓN CON CONTROLES'!G26=1),AND(#REF!=2,'VALORACIÓN CON CONTROLES'!G26=1),AND(#REF!=3,'VALORACIÓN CON CONTROLES'!G26=1),AND(#REF!=1,'VALORACIÓN CON CONTROLES'!G26=2),AND(#REF!=2,'VALORACIÓN CON CONTROLES'!G26=2)),"ZONA RIESGO BAJA",IF(OR(AND(#REF!=4,'VALORACIÓN CON CONTROLES'!G26=1),AND(#REF!=3,'VALORACIÓN CON CONTROLES'!G26=2),AND(#REF!=2,'VALORACIÓN CON CONTROLES'!G26=3),AND(#REF!=1,'VALORACIÓN CON CONTROLES'!G26=3)),"ZONA RIESGO MODERADO",IF(OR(AND(#REF!=5,'VALORACIÓN CON CONTROLES'!G26=1),AND(#REF!=5,'VALORACIÓN CON CONTROLES'!G26=2),AND(#REF!=4,'VALORACIÓN CON CONTROLES'!G26=2),AND(#REF!=4,'VALORACIÓN CON CONTROLES'!G26=3),AND(#REF!=3,'VALORACIÓN CON CONTROLES'!G26=3),AND(#REF!=2,'VALORACIÓN CON CONTROLES'!G26=4),AND(#REF!=1,'VALORACIÓN CON CONTROLES'!G26=4),AND(#REF!=1,'VALORACIÓN CON CONTROLES'!G26=5)),"ZONA RIESGO ALTO",IF(OR(AND(#REF!=5,'VALORACIÓN CON CONTROLES'!G26=3),AND(#REF!=5,'VALORACIÓN CON CONTROLES'!G26=4),AND(#REF!=5,'VALORACIÓN CON CONTROLES'!G26=5),AND(#REF!=4,'VALORACIÓN CON CONTROLES'!G26=4),AND(#REF!=4,'VALORACIÓN CON CONTROLES'!G26=5),AND(#REF!=3,'VALORACIÓN CON CONTROLES'!G26=4),AND(#REF!=3,'VALORACIÓN CON CONTROLES'!G26=5),AND(#REF!=2,'VALORACIÓN CON CONTROLES'!G26=5)),"ZONA RIESGO EXTREMO")))),0)</f>
        <v>0</v>
      </c>
      <c r="P38" s="1">
        <f>IF(AND('VALORACIÓN CON CONTROLES'!F26&gt;0,'VALORACIÓN CON CONTROLES'!G26=0),IF(OR(AND('VALORACIÓN CON CONTROLES'!F26=1,#REF!=1),AND('VALORACIÓN CON CONTROLES'!F26=2,#REF!=1),AND('VALORACIÓN CON CONTROLES'!F26=3,#REF!=1),AND('VALORACIÓN CON CONTROLES'!F26=1,#REF!=2),AND('VALORACIÓN CON CONTROLES'!F26=2,#REF!=2)),"ZONA RIESGO BAJA",IF(OR(AND('VALORACIÓN CON CONTROLES'!F26=4,#REF!=1),AND('VALORACIÓN CON CONTROLES'!F26=3,#REF!=2),AND('VALORACIÓN CON CONTROLES'!F26=2,#REF!=3),AND('VALORACIÓN CON CONTROLES'!F26=1,#REF!=3)),"ZONA RIESGO MODERADO",IF(OR(AND('VALORACIÓN CON CONTROLES'!F26=5,#REF!=1),AND('VALORACIÓN CON CONTROLES'!F26=5,#REF!=2),AND('VALORACIÓN CON CONTROLES'!F26=4,#REF!=2),AND('VALORACIÓN CON CONTROLES'!F26=4,#REF!=3),AND('VALORACIÓN CON CONTROLES'!F26=3,#REF!=3),AND('VALORACIÓN CON CONTROLES'!F26=2,#REF!=4),AND('VALORACIÓN CON CONTROLES'!F26=1,#REF!=4),AND('VALORACIÓN CON CONTROLES'!F26=1,#REF!=5)),"ZONA RIESGO ALTO",IF(OR(AND('VALORACIÓN CON CONTROLES'!F26=5,#REF!=3),AND('VALORACIÓN CON CONTROLES'!F26=5,#REF!=4),AND('VALORACIÓN CON CONTROLES'!F26=5,#REF!=5),AND('VALORACIÓN CON CONTROLES'!F26=4,#REF!=4),AND('VALORACIÓN CON CONTROLES'!F26=4,#REF!=5),AND('VALORACIÓN CON CONTROLES'!F26=3,#REF!=4),AND('VALORACIÓN CON CONTROLES'!F26=3,#REF!=5),AND('VALORACIÓN CON CONTROLES'!F26=2,#REF!=5)),"ZONA RIESGO EXTREMO")))),0)</f>
        <v>0</v>
      </c>
      <c r="Q38" s="56" t="b">
        <f>IF(AND('VALORACIÓN CON CONTROLES'!F26&gt;0,'VALORACIÓN CON CONTROLES'!G26&gt;0),IF(OR(AND('VALORACIÓN CON CONTROLES'!F26=1,'VALORACIÓN CON CONTROLES'!G26=1),AND('VALORACIÓN CON CONTROLES'!F26=2,'VALORACIÓN CON CONTROLES'!G26=1),AND('VALORACIÓN CON CONTROLES'!F26=3,'VALORACIÓN CON CONTROLES'!G26=1),AND('VALORACIÓN CON CONTROLES'!F26=1,'VALORACIÓN CON CONTROLES'!G26=2),AND('VALORACIÓN CON CONTROLES'!F26=2,'VALORACIÓN CON CONTROLES'!G26=2)),"ZONA RIESGO BAJA",IF(OR(AND('VALORACIÓN CON CONTROLES'!F26=4,'VALORACIÓN CON CONTROLES'!G26=1),AND('VALORACIÓN CON CONTROLES'!F26=3,'VALORACIÓN CON CONTROLES'!G26=2),AND('VALORACIÓN CON CONTROLES'!F26=2,'VALORACIÓN CON CONTROLES'!G26=3),AND('VALORACIÓN CON CONTROLES'!F26=1,'VALORACIÓN CON CONTROLES'!G26=3)),"ZONA RIESGO MODERADO",IF(OR(AND('VALORACIÓN CON CONTROLES'!F26=5,'VALORACIÓN CON CONTROLES'!G26=1),AND('VALORACIÓN CON CONTROLES'!F26=5,'VALORACIÓN CON CONTROLES'!G26=2),AND('VALORACIÓN CON CONTROLES'!F26=4,'VALORACIÓN CON CONTROLES'!G26=2),AND('VALORACIÓN CON CONTROLES'!F26=4,'VALORACIÓN CON CONTROLES'!G26=3),AND('VALORACIÓN CON CONTROLES'!F26=3,'VALORACIÓN CON CONTROLES'!G26=3),AND('VALORACIÓN CON CONTROLES'!F26=2,'VALORACIÓN CON CONTROLES'!G26=4),AND('VALORACIÓN CON CONTROLES'!F26=1,'VALORACIÓN CON CONTROLES'!G26=4),AND('VALORACIÓN CON CONTROLES'!F26=1,'VALORACIÓN CON CONTROLES'!G26=5)),"ZONA RIESGO ALTO",IF(OR(AND('VALORACIÓN CON CONTROLES'!F26=5,'VALORACIÓN CON CONTROLES'!G26=3),AND('VALORACIÓN CON CONTROLES'!F26=5,'VALORACIÓN CON CONTROLES'!G26=4),AND('VALORACIÓN CON CONTROLES'!F26=5,'VALORACIÓN CON CONTROLES'!G26=5),AND('VALORACIÓN CON CONTROLES'!F26=4,'VALORACIÓN CON CONTROLES'!G26=4),AND('VALORACIÓN CON CONTROLES'!F26=4,'VALORACIÓN CON CONTROLES'!G26=5),AND('VALORACIÓN CON CONTROLES'!F26=3,'VALORACIÓN CON CONTROLES'!G26=4),AND('VALORACIÓN CON CONTROLES'!F26=3,'VALORACIÓN CON CONTROLES'!G26=5),AND('VALORACIÓN CON CONTROLES'!F26=2,'VALORACIÓN CON CONTROLES'!G26=5)),"ZONA RIESGO EXTREMO")))),0)</f>
        <v>0</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26.25" thickBot="1" x14ac:dyDescent="0.3">
      <c r="A39" s="1"/>
      <c r="B39" s="85" t="s">
        <v>127</v>
      </c>
      <c r="C39" s="85" t="s">
        <v>128</v>
      </c>
      <c r="D39" s="85" t="s">
        <v>1862</v>
      </c>
      <c r="E39" s="1"/>
      <c r="F39" s="1"/>
      <c r="G39" s="1"/>
      <c r="H39" s="85" t="s">
        <v>1863</v>
      </c>
      <c r="I39" s="1"/>
      <c r="J39" s="1"/>
      <c r="K39" s="16">
        <v>29</v>
      </c>
      <c r="L39" s="1"/>
      <c r="M39" s="58">
        <v>25</v>
      </c>
      <c r="N39" s="58">
        <f>IF(AND('VALORACIÓN CON CONTROLES'!F27=0,'VALORACIÓN CON CONTROLES'!G27=0),#REF!,0)</f>
        <v>0</v>
      </c>
      <c r="O39" s="1">
        <f>IF(AND('VALORACIÓN CON CONTROLES'!F27=0,'VALORACIÓN CON CONTROLES'!G27&gt;0),IF(OR(AND(#REF!=1,'VALORACIÓN CON CONTROLES'!G27=1),AND(#REF!=2,'VALORACIÓN CON CONTROLES'!G27=1),AND(#REF!=3,'VALORACIÓN CON CONTROLES'!G27=1),AND(#REF!=1,'VALORACIÓN CON CONTROLES'!G27=2),AND(#REF!=2,'VALORACIÓN CON CONTROLES'!G27=2)),"ZONA RIESGO BAJA",IF(OR(AND(#REF!=4,'VALORACIÓN CON CONTROLES'!G27=1),AND(#REF!=3,'VALORACIÓN CON CONTROLES'!G27=2),AND(#REF!=2,'VALORACIÓN CON CONTROLES'!G27=3),AND(#REF!=1,'VALORACIÓN CON CONTROLES'!G27=3)),"ZONA RIESGO MODERADO",IF(OR(AND(#REF!=5,'VALORACIÓN CON CONTROLES'!G27=1),AND(#REF!=5,'VALORACIÓN CON CONTROLES'!G27=2),AND(#REF!=4,'VALORACIÓN CON CONTROLES'!G27=2),AND(#REF!=4,'VALORACIÓN CON CONTROLES'!G27=3),AND(#REF!=3,'VALORACIÓN CON CONTROLES'!G27=3),AND(#REF!=2,'VALORACIÓN CON CONTROLES'!G27=4),AND(#REF!=1,'VALORACIÓN CON CONTROLES'!G27=4),AND(#REF!=1,'VALORACIÓN CON CONTROLES'!G27=5)),"ZONA RIESGO ALTO",IF(OR(AND(#REF!=5,'VALORACIÓN CON CONTROLES'!G27=3),AND(#REF!=5,'VALORACIÓN CON CONTROLES'!G27=4),AND(#REF!=5,'VALORACIÓN CON CONTROLES'!G27=5),AND(#REF!=4,'VALORACIÓN CON CONTROLES'!G27=4),AND(#REF!=4,'VALORACIÓN CON CONTROLES'!G27=5),AND(#REF!=3,'VALORACIÓN CON CONTROLES'!G27=4),AND(#REF!=3,'VALORACIÓN CON CONTROLES'!G27=5),AND(#REF!=2,'VALORACIÓN CON CONTROLES'!G27=5)),"ZONA RIESGO EXTREMO")))),0)</f>
        <v>0</v>
      </c>
      <c r="P39" s="1">
        <f>IF(AND('VALORACIÓN CON CONTROLES'!F27&gt;0,'VALORACIÓN CON CONTROLES'!G27=0),IF(OR(AND('VALORACIÓN CON CONTROLES'!F27=1,#REF!=1),AND('VALORACIÓN CON CONTROLES'!F27=2,#REF!=1),AND('VALORACIÓN CON CONTROLES'!F27=3,#REF!=1),AND('VALORACIÓN CON CONTROLES'!F27=1,#REF!=2),AND('VALORACIÓN CON CONTROLES'!F27=2,#REF!=2)),"ZONA RIESGO BAJA",IF(OR(AND('VALORACIÓN CON CONTROLES'!F27=4,#REF!=1),AND('VALORACIÓN CON CONTROLES'!F27=3,#REF!=2),AND('VALORACIÓN CON CONTROLES'!F27=2,#REF!=3),AND('VALORACIÓN CON CONTROLES'!F27=1,#REF!=3)),"ZONA RIESGO MODERADO",IF(OR(AND('VALORACIÓN CON CONTROLES'!F27=5,#REF!=1),AND('VALORACIÓN CON CONTROLES'!F27=5,#REF!=2),AND('VALORACIÓN CON CONTROLES'!F27=4,#REF!=2),AND('VALORACIÓN CON CONTROLES'!F27=4,#REF!=3),AND('VALORACIÓN CON CONTROLES'!F27=3,#REF!=3),AND('VALORACIÓN CON CONTROLES'!F27=2,#REF!=4),AND('VALORACIÓN CON CONTROLES'!F27=1,#REF!=4),AND('VALORACIÓN CON CONTROLES'!F27=1,#REF!=5)),"ZONA RIESGO ALTO",IF(OR(AND('VALORACIÓN CON CONTROLES'!F27=5,#REF!=3),AND('VALORACIÓN CON CONTROLES'!F27=5,#REF!=4),AND('VALORACIÓN CON CONTROLES'!F27=5,#REF!=5),AND('VALORACIÓN CON CONTROLES'!F27=4,#REF!=4),AND('VALORACIÓN CON CONTROLES'!F27=4,#REF!=5),AND('VALORACIÓN CON CONTROLES'!F27=3,#REF!=4),AND('VALORACIÓN CON CONTROLES'!F27=3,#REF!=5),AND('VALORACIÓN CON CONTROLES'!F27=2,#REF!=5)),"ZONA RIESGO EXTREMO")))),0)</f>
        <v>0</v>
      </c>
      <c r="Q39" s="56" t="b">
        <f>IF(AND('VALORACIÓN CON CONTROLES'!F27&gt;0,'VALORACIÓN CON CONTROLES'!G27&gt;0),IF(OR(AND('VALORACIÓN CON CONTROLES'!F27=1,'VALORACIÓN CON CONTROLES'!G27=1),AND('VALORACIÓN CON CONTROLES'!F27=2,'VALORACIÓN CON CONTROLES'!G27=1),AND('VALORACIÓN CON CONTROLES'!F27=3,'VALORACIÓN CON CONTROLES'!G27=1),AND('VALORACIÓN CON CONTROLES'!F27=1,'VALORACIÓN CON CONTROLES'!G27=2),AND('VALORACIÓN CON CONTROLES'!F27=2,'VALORACIÓN CON CONTROLES'!G27=2)),"ZONA RIESGO BAJA",IF(OR(AND('VALORACIÓN CON CONTROLES'!F27=4,'VALORACIÓN CON CONTROLES'!G27=1),AND('VALORACIÓN CON CONTROLES'!F27=3,'VALORACIÓN CON CONTROLES'!G27=2),AND('VALORACIÓN CON CONTROLES'!F27=2,'VALORACIÓN CON CONTROLES'!G27=3),AND('VALORACIÓN CON CONTROLES'!F27=1,'VALORACIÓN CON CONTROLES'!G27=3)),"ZONA RIESGO MODERADO",IF(OR(AND('VALORACIÓN CON CONTROLES'!F27=5,'VALORACIÓN CON CONTROLES'!G27=1),AND('VALORACIÓN CON CONTROLES'!F27=5,'VALORACIÓN CON CONTROLES'!G27=2),AND('VALORACIÓN CON CONTROLES'!F27=4,'VALORACIÓN CON CONTROLES'!G27=2),AND('VALORACIÓN CON CONTROLES'!F27=4,'VALORACIÓN CON CONTROLES'!G27=3),AND('VALORACIÓN CON CONTROLES'!F27=3,'VALORACIÓN CON CONTROLES'!G27=3),AND('VALORACIÓN CON CONTROLES'!F27=2,'VALORACIÓN CON CONTROLES'!G27=4),AND('VALORACIÓN CON CONTROLES'!F27=1,'VALORACIÓN CON CONTROLES'!G27=4),AND('VALORACIÓN CON CONTROLES'!F27=1,'VALORACIÓN CON CONTROLES'!G27=5)),"ZONA RIESGO ALTO",IF(OR(AND('VALORACIÓN CON CONTROLES'!F27=5,'VALORACIÓN CON CONTROLES'!G27=3),AND('VALORACIÓN CON CONTROLES'!F27=5,'VALORACIÓN CON CONTROLES'!G27=4),AND('VALORACIÓN CON CONTROLES'!F27=5,'VALORACIÓN CON CONTROLES'!G27=5),AND('VALORACIÓN CON CONTROLES'!F27=4,'VALORACIÓN CON CONTROLES'!G27=4),AND('VALORACIÓN CON CONTROLES'!F27=4,'VALORACIÓN CON CONTROLES'!G27=5),AND('VALORACIÓN CON CONTROLES'!F27=3,'VALORACIÓN CON CONTROLES'!G27=4),AND('VALORACIÓN CON CONTROLES'!F27=3,'VALORACIÓN CON CONTROLES'!G27=5),AND('VALORACIÓN CON CONTROLES'!F27=2,'VALORACIÓN CON CONTROLES'!G27=5)),"ZONA RIESGO EXTREMO")))),0)</f>
        <v>0</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x14ac:dyDescent="0.25">
      <c r="A40" s="1"/>
      <c r="B40" s="76" t="s">
        <v>258</v>
      </c>
      <c r="C40" s="76" t="s">
        <v>258</v>
      </c>
      <c r="D40" s="76" t="s">
        <v>258</v>
      </c>
      <c r="E40" s="1"/>
      <c r="F40" s="1"/>
      <c r="G40" s="1"/>
      <c r="H40" s="76" t="s">
        <v>139</v>
      </c>
      <c r="I40" s="1"/>
      <c r="J40" s="1"/>
      <c r="K40" s="64">
        <v>30</v>
      </c>
      <c r="L40" s="1"/>
      <c r="M40" s="58">
        <v>26</v>
      </c>
      <c r="N40" s="58">
        <f>IF(AND('VALORACIÓN CON CONTROLES'!F28=0,'VALORACIÓN CON CONTROLES'!G28=0),#REF!,0)</f>
        <v>0</v>
      </c>
      <c r="O40" s="1">
        <f>IF(AND('VALORACIÓN CON CONTROLES'!F28=0,'VALORACIÓN CON CONTROLES'!G28&gt;0),IF(OR(AND(#REF!=1,'VALORACIÓN CON CONTROLES'!G28=1),AND(#REF!=2,'VALORACIÓN CON CONTROLES'!G28=1),AND(#REF!=3,'VALORACIÓN CON CONTROLES'!G28=1),AND(#REF!=1,'VALORACIÓN CON CONTROLES'!G28=2),AND(#REF!=2,'VALORACIÓN CON CONTROLES'!G28=2)),"ZONA RIESGO BAJA",IF(OR(AND(#REF!=4,'VALORACIÓN CON CONTROLES'!G28=1),AND(#REF!=3,'VALORACIÓN CON CONTROLES'!G28=2),AND(#REF!=2,'VALORACIÓN CON CONTROLES'!G28=3),AND(#REF!=1,'VALORACIÓN CON CONTROLES'!G28=3)),"ZONA RIESGO MODERADO",IF(OR(AND(#REF!=5,'VALORACIÓN CON CONTROLES'!G28=1),AND(#REF!=5,'VALORACIÓN CON CONTROLES'!G28=2),AND(#REF!=4,'VALORACIÓN CON CONTROLES'!G28=2),AND(#REF!=4,'VALORACIÓN CON CONTROLES'!G28=3),AND(#REF!=3,'VALORACIÓN CON CONTROLES'!G28=3),AND(#REF!=2,'VALORACIÓN CON CONTROLES'!G28=4),AND(#REF!=1,'VALORACIÓN CON CONTROLES'!G28=4),AND(#REF!=1,'VALORACIÓN CON CONTROLES'!G28=5)),"ZONA RIESGO ALTO",IF(OR(AND(#REF!=5,'VALORACIÓN CON CONTROLES'!G28=3),AND(#REF!=5,'VALORACIÓN CON CONTROLES'!G28=4),AND(#REF!=5,'VALORACIÓN CON CONTROLES'!G28=5),AND(#REF!=4,'VALORACIÓN CON CONTROLES'!G28=4),AND(#REF!=4,'VALORACIÓN CON CONTROLES'!G28=5),AND(#REF!=3,'VALORACIÓN CON CONTROLES'!G28=4),AND(#REF!=3,'VALORACIÓN CON CONTROLES'!G28=5),AND(#REF!=2,'VALORACIÓN CON CONTROLES'!G28=5)),"ZONA RIESGO EXTREMO")))),0)</f>
        <v>0</v>
      </c>
      <c r="P40" s="1">
        <f>IF(AND('VALORACIÓN CON CONTROLES'!F28&gt;0,'VALORACIÓN CON CONTROLES'!G28=0),IF(OR(AND('VALORACIÓN CON CONTROLES'!F28=1,#REF!=1),AND('VALORACIÓN CON CONTROLES'!F28=2,#REF!=1),AND('VALORACIÓN CON CONTROLES'!F28=3,#REF!=1),AND('VALORACIÓN CON CONTROLES'!F28=1,#REF!=2),AND('VALORACIÓN CON CONTROLES'!F28=2,#REF!=2)),"ZONA RIESGO BAJA",IF(OR(AND('VALORACIÓN CON CONTROLES'!F28=4,#REF!=1),AND('VALORACIÓN CON CONTROLES'!F28=3,#REF!=2),AND('VALORACIÓN CON CONTROLES'!F28=2,#REF!=3),AND('VALORACIÓN CON CONTROLES'!F28=1,#REF!=3)),"ZONA RIESGO MODERADO",IF(OR(AND('VALORACIÓN CON CONTROLES'!F28=5,#REF!=1),AND('VALORACIÓN CON CONTROLES'!F28=5,#REF!=2),AND('VALORACIÓN CON CONTROLES'!F28=4,#REF!=2),AND('VALORACIÓN CON CONTROLES'!F28=4,#REF!=3),AND('VALORACIÓN CON CONTROLES'!F28=3,#REF!=3),AND('VALORACIÓN CON CONTROLES'!F28=2,#REF!=4),AND('VALORACIÓN CON CONTROLES'!F28=1,#REF!=4),AND('VALORACIÓN CON CONTROLES'!F28=1,#REF!=5)),"ZONA RIESGO ALTO",IF(OR(AND('VALORACIÓN CON CONTROLES'!F28=5,#REF!=3),AND('VALORACIÓN CON CONTROLES'!F28=5,#REF!=4),AND('VALORACIÓN CON CONTROLES'!F28=5,#REF!=5),AND('VALORACIÓN CON CONTROLES'!F28=4,#REF!=4),AND('VALORACIÓN CON CONTROLES'!F28=4,#REF!=5),AND('VALORACIÓN CON CONTROLES'!F28=3,#REF!=4),AND('VALORACIÓN CON CONTROLES'!F28=3,#REF!=5),AND('VALORACIÓN CON CONTROLES'!F28=2,#REF!=5)),"ZONA RIESGO EXTREMO")))),0)</f>
        <v>0</v>
      </c>
      <c r="Q40" s="56" t="b">
        <f>IF(AND('VALORACIÓN CON CONTROLES'!F28&gt;0,'VALORACIÓN CON CONTROLES'!G28&gt;0),IF(OR(AND('VALORACIÓN CON CONTROLES'!F28=1,'VALORACIÓN CON CONTROLES'!G28=1),AND('VALORACIÓN CON CONTROLES'!F28=2,'VALORACIÓN CON CONTROLES'!G28=1),AND('VALORACIÓN CON CONTROLES'!F28=3,'VALORACIÓN CON CONTROLES'!G28=1),AND('VALORACIÓN CON CONTROLES'!F28=1,'VALORACIÓN CON CONTROLES'!G28=2),AND('VALORACIÓN CON CONTROLES'!F28=2,'VALORACIÓN CON CONTROLES'!G28=2)),"ZONA RIESGO BAJA",IF(OR(AND('VALORACIÓN CON CONTROLES'!F28=4,'VALORACIÓN CON CONTROLES'!G28=1),AND('VALORACIÓN CON CONTROLES'!F28=3,'VALORACIÓN CON CONTROLES'!G28=2),AND('VALORACIÓN CON CONTROLES'!F28=2,'VALORACIÓN CON CONTROLES'!G28=3),AND('VALORACIÓN CON CONTROLES'!F28=1,'VALORACIÓN CON CONTROLES'!G28=3)),"ZONA RIESGO MODERADO",IF(OR(AND('VALORACIÓN CON CONTROLES'!F28=5,'VALORACIÓN CON CONTROLES'!G28=1),AND('VALORACIÓN CON CONTROLES'!F28=5,'VALORACIÓN CON CONTROLES'!G28=2),AND('VALORACIÓN CON CONTROLES'!F28=4,'VALORACIÓN CON CONTROLES'!G28=2),AND('VALORACIÓN CON CONTROLES'!F28=4,'VALORACIÓN CON CONTROLES'!G28=3),AND('VALORACIÓN CON CONTROLES'!F28=3,'VALORACIÓN CON CONTROLES'!G28=3),AND('VALORACIÓN CON CONTROLES'!F28=2,'VALORACIÓN CON CONTROLES'!G28=4),AND('VALORACIÓN CON CONTROLES'!F28=1,'VALORACIÓN CON CONTROLES'!G28=4),AND('VALORACIÓN CON CONTROLES'!F28=1,'VALORACIÓN CON CONTROLES'!G28=5)),"ZONA RIESGO ALTO",IF(OR(AND('VALORACIÓN CON CONTROLES'!F28=5,'VALORACIÓN CON CONTROLES'!G28=3),AND('VALORACIÓN CON CONTROLES'!F28=5,'VALORACIÓN CON CONTROLES'!G28=4),AND('VALORACIÓN CON CONTROLES'!F28=5,'VALORACIÓN CON CONTROLES'!G28=5),AND('VALORACIÓN CON CONTROLES'!F28=4,'VALORACIÓN CON CONTROLES'!G28=4),AND('VALORACIÓN CON CONTROLES'!F28=4,'VALORACIÓN CON CONTROLES'!G28=5),AND('VALORACIÓN CON CONTROLES'!F28=3,'VALORACIÓN CON CONTROLES'!G28=4),AND('VALORACIÓN CON CONTROLES'!F28=3,'VALORACIÓN CON CONTROLES'!G28=5),AND('VALORACIÓN CON CONTROLES'!F28=2,'VALORACIÓN CON CONTROLES'!G28=5)),"ZONA RIESGO EXTREMO")))),0)</f>
        <v>0</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x14ac:dyDescent="0.25">
      <c r="A41" s="1"/>
      <c r="B41" s="76" t="s">
        <v>151</v>
      </c>
      <c r="C41" s="76" t="s">
        <v>151</v>
      </c>
      <c r="D41" s="76" t="s">
        <v>151</v>
      </c>
      <c r="E41" s="1"/>
      <c r="F41" s="1"/>
      <c r="G41" s="1"/>
      <c r="H41" s="76" t="s">
        <v>161</v>
      </c>
      <c r="I41" s="1"/>
      <c r="J41" s="1"/>
      <c r="K41" s="16">
        <v>31</v>
      </c>
      <c r="L41" s="1"/>
      <c r="M41" s="58">
        <v>27</v>
      </c>
      <c r="N41" s="58">
        <f>IF(AND('VALORACIÓN CON CONTROLES'!F29=0,'VALORACIÓN CON CONTROLES'!G29=0),#REF!,0)</f>
        <v>0</v>
      </c>
      <c r="O41" s="1">
        <f>IF(AND('VALORACIÓN CON CONTROLES'!F29=0,'VALORACIÓN CON CONTROLES'!G29&gt;0),IF(OR(AND(#REF!=1,'VALORACIÓN CON CONTROLES'!G29=1),AND(#REF!=2,'VALORACIÓN CON CONTROLES'!G29=1),AND(#REF!=3,'VALORACIÓN CON CONTROLES'!G29=1),AND(#REF!=1,'VALORACIÓN CON CONTROLES'!G29=2),AND(#REF!=2,'VALORACIÓN CON CONTROLES'!G29=2)),"ZONA RIESGO BAJA",IF(OR(AND(#REF!=4,'VALORACIÓN CON CONTROLES'!G29=1),AND(#REF!=3,'VALORACIÓN CON CONTROLES'!G29=2),AND(#REF!=2,'VALORACIÓN CON CONTROLES'!G29=3),AND(#REF!=1,'VALORACIÓN CON CONTROLES'!G29=3)),"ZONA RIESGO MODERADO",IF(OR(AND(#REF!=5,'VALORACIÓN CON CONTROLES'!G29=1),AND(#REF!=5,'VALORACIÓN CON CONTROLES'!G29=2),AND(#REF!=4,'VALORACIÓN CON CONTROLES'!G29=2),AND(#REF!=4,'VALORACIÓN CON CONTROLES'!G29=3),AND(#REF!=3,'VALORACIÓN CON CONTROLES'!G29=3),AND(#REF!=2,'VALORACIÓN CON CONTROLES'!G29=4),AND(#REF!=1,'VALORACIÓN CON CONTROLES'!G29=4),AND(#REF!=1,'VALORACIÓN CON CONTROLES'!G29=5)),"ZONA RIESGO ALTO",IF(OR(AND(#REF!=5,'VALORACIÓN CON CONTROLES'!G29=3),AND(#REF!=5,'VALORACIÓN CON CONTROLES'!G29=4),AND(#REF!=5,'VALORACIÓN CON CONTROLES'!G29=5),AND(#REF!=4,'VALORACIÓN CON CONTROLES'!G29=4),AND(#REF!=4,'VALORACIÓN CON CONTROLES'!G29=5),AND(#REF!=3,'VALORACIÓN CON CONTROLES'!G29=4),AND(#REF!=3,'VALORACIÓN CON CONTROLES'!G29=5),AND(#REF!=2,'VALORACIÓN CON CONTROLES'!G29=5)),"ZONA RIESGO EXTREMO")))),0)</f>
        <v>0</v>
      </c>
      <c r="P41" s="1">
        <f>IF(AND('VALORACIÓN CON CONTROLES'!F29&gt;0,'VALORACIÓN CON CONTROLES'!G29=0),IF(OR(AND('VALORACIÓN CON CONTROLES'!F29=1,#REF!=1),AND('VALORACIÓN CON CONTROLES'!F29=2,#REF!=1),AND('VALORACIÓN CON CONTROLES'!F29=3,#REF!=1),AND('VALORACIÓN CON CONTROLES'!F29=1,#REF!=2),AND('VALORACIÓN CON CONTROLES'!F29=2,#REF!=2)),"ZONA RIESGO BAJA",IF(OR(AND('VALORACIÓN CON CONTROLES'!F29=4,#REF!=1),AND('VALORACIÓN CON CONTROLES'!F29=3,#REF!=2),AND('VALORACIÓN CON CONTROLES'!F29=2,#REF!=3),AND('VALORACIÓN CON CONTROLES'!F29=1,#REF!=3)),"ZONA RIESGO MODERADO",IF(OR(AND('VALORACIÓN CON CONTROLES'!F29=5,#REF!=1),AND('VALORACIÓN CON CONTROLES'!F29=5,#REF!=2),AND('VALORACIÓN CON CONTROLES'!F29=4,#REF!=2),AND('VALORACIÓN CON CONTROLES'!F29=4,#REF!=3),AND('VALORACIÓN CON CONTROLES'!F29=3,#REF!=3),AND('VALORACIÓN CON CONTROLES'!F29=2,#REF!=4),AND('VALORACIÓN CON CONTROLES'!F29=1,#REF!=4),AND('VALORACIÓN CON CONTROLES'!F29=1,#REF!=5)),"ZONA RIESGO ALTO",IF(OR(AND('VALORACIÓN CON CONTROLES'!F29=5,#REF!=3),AND('VALORACIÓN CON CONTROLES'!F29=5,#REF!=4),AND('VALORACIÓN CON CONTROLES'!F29=5,#REF!=5),AND('VALORACIÓN CON CONTROLES'!F29=4,#REF!=4),AND('VALORACIÓN CON CONTROLES'!F29=4,#REF!=5),AND('VALORACIÓN CON CONTROLES'!F29=3,#REF!=4),AND('VALORACIÓN CON CONTROLES'!F29=3,#REF!=5),AND('VALORACIÓN CON CONTROLES'!F29=2,#REF!=5)),"ZONA RIESGO EXTREMO")))),0)</f>
        <v>0</v>
      </c>
      <c r="Q41" s="56" t="b">
        <f>IF(AND('VALORACIÓN CON CONTROLES'!F29&gt;0,'VALORACIÓN CON CONTROLES'!G29&gt;0),IF(OR(AND('VALORACIÓN CON CONTROLES'!F29=1,'VALORACIÓN CON CONTROLES'!G29=1),AND('VALORACIÓN CON CONTROLES'!F29=2,'VALORACIÓN CON CONTROLES'!G29=1),AND('VALORACIÓN CON CONTROLES'!F29=3,'VALORACIÓN CON CONTROLES'!G29=1),AND('VALORACIÓN CON CONTROLES'!F29=1,'VALORACIÓN CON CONTROLES'!G29=2),AND('VALORACIÓN CON CONTROLES'!F29=2,'VALORACIÓN CON CONTROLES'!G29=2)),"ZONA RIESGO BAJA",IF(OR(AND('VALORACIÓN CON CONTROLES'!F29=4,'VALORACIÓN CON CONTROLES'!G29=1),AND('VALORACIÓN CON CONTROLES'!F29=3,'VALORACIÓN CON CONTROLES'!G29=2),AND('VALORACIÓN CON CONTROLES'!F29=2,'VALORACIÓN CON CONTROLES'!G29=3),AND('VALORACIÓN CON CONTROLES'!F29=1,'VALORACIÓN CON CONTROLES'!G29=3)),"ZONA RIESGO MODERADO",IF(OR(AND('VALORACIÓN CON CONTROLES'!F29=5,'VALORACIÓN CON CONTROLES'!G29=1),AND('VALORACIÓN CON CONTROLES'!F29=5,'VALORACIÓN CON CONTROLES'!G29=2),AND('VALORACIÓN CON CONTROLES'!F29=4,'VALORACIÓN CON CONTROLES'!G29=2),AND('VALORACIÓN CON CONTROLES'!F29=4,'VALORACIÓN CON CONTROLES'!G29=3),AND('VALORACIÓN CON CONTROLES'!F29=3,'VALORACIÓN CON CONTROLES'!G29=3),AND('VALORACIÓN CON CONTROLES'!F29=2,'VALORACIÓN CON CONTROLES'!G29=4),AND('VALORACIÓN CON CONTROLES'!F29=1,'VALORACIÓN CON CONTROLES'!G29=4),AND('VALORACIÓN CON CONTROLES'!F29=1,'VALORACIÓN CON CONTROLES'!G29=5)),"ZONA RIESGO ALTO",IF(OR(AND('VALORACIÓN CON CONTROLES'!F29=5,'VALORACIÓN CON CONTROLES'!G29=3),AND('VALORACIÓN CON CONTROLES'!F29=5,'VALORACIÓN CON CONTROLES'!G29=4),AND('VALORACIÓN CON CONTROLES'!F29=5,'VALORACIÓN CON CONTROLES'!G29=5),AND('VALORACIÓN CON CONTROLES'!F29=4,'VALORACIÓN CON CONTROLES'!G29=4),AND('VALORACIÓN CON CONTROLES'!F29=4,'VALORACIÓN CON CONTROLES'!G29=5),AND('VALORACIÓN CON CONTROLES'!F29=3,'VALORACIÓN CON CONTROLES'!G29=4),AND('VALORACIÓN CON CONTROLES'!F29=3,'VALORACIÓN CON CONTROLES'!G29=5),AND('VALORACIÓN CON CONTROLES'!F29=2,'VALORACIÓN CON CONTROLES'!G29=5)),"ZONA RIESGO EXTREMO")))),0)</f>
        <v>0</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x14ac:dyDescent="0.25">
      <c r="A42" s="1"/>
      <c r="B42" s="76" t="s">
        <v>169</v>
      </c>
      <c r="C42" s="76" t="s">
        <v>169</v>
      </c>
      <c r="D42" s="76" t="s">
        <v>169</v>
      </c>
      <c r="E42" s="1"/>
      <c r="F42" s="1"/>
      <c r="G42" s="1"/>
      <c r="H42" s="76" t="s">
        <v>405</v>
      </c>
      <c r="I42" s="1"/>
      <c r="J42" s="1"/>
      <c r="K42" s="16">
        <v>32</v>
      </c>
      <c r="L42" s="1"/>
      <c r="M42" s="58">
        <v>28</v>
      </c>
      <c r="N42" s="58">
        <f>IF(AND('VALORACIÓN CON CONTROLES'!F30=0,'VALORACIÓN CON CONTROLES'!G30=0),#REF!,0)</f>
        <v>0</v>
      </c>
      <c r="O42" s="1">
        <f>IF(AND('VALORACIÓN CON CONTROLES'!F30=0,'VALORACIÓN CON CONTROLES'!G30&gt;0),IF(OR(AND(#REF!=1,'VALORACIÓN CON CONTROLES'!G30=1),AND(#REF!=2,'VALORACIÓN CON CONTROLES'!G30=1),AND(#REF!=3,'VALORACIÓN CON CONTROLES'!G30=1),AND(#REF!=1,'VALORACIÓN CON CONTROLES'!G30=2),AND(#REF!=2,'VALORACIÓN CON CONTROLES'!G30=2)),"ZONA RIESGO BAJA",IF(OR(AND(#REF!=4,'VALORACIÓN CON CONTROLES'!G30=1),AND(#REF!=3,'VALORACIÓN CON CONTROLES'!G30=2),AND(#REF!=2,'VALORACIÓN CON CONTROLES'!G30=3),AND(#REF!=1,'VALORACIÓN CON CONTROLES'!G30=3)),"ZONA RIESGO MODERADO",IF(OR(AND(#REF!=5,'VALORACIÓN CON CONTROLES'!G30=1),AND(#REF!=5,'VALORACIÓN CON CONTROLES'!G30=2),AND(#REF!=4,'VALORACIÓN CON CONTROLES'!G30=2),AND(#REF!=4,'VALORACIÓN CON CONTROLES'!G30=3),AND(#REF!=3,'VALORACIÓN CON CONTROLES'!G30=3),AND(#REF!=2,'VALORACIÓN CON CONTROLES'!G30=4),AND(#REF!=1,'VALORACIÓN CON CONTROLES'!G30=4),AND(#REF!=1,'VALORACIÓN CON CONTROLES'!G30=5)),"ZONA RIESGO ALTO",IF(OR(AND(#REF!=5,'VALORACIÓN CON CONTROLES'!G30=3),AND(#REF!=5,'VALORACIÓN CON CONTROLES'!G30=4),AND(#REF!=5,'VALORACIÓN CON CONTROLES'!G30=5),AND(#REF!=4,'VALORACIÓN CON CONTROLES'!G30=4),AND(#REF!=4,'VALORACIÓN CON CONTROLES'!G30=5),AND(#REF!=3,'VALORACIÓN CON CONTROLES'!G30=4),AND(#REF!=3,'VALORACIÓN CON CONTROLES'!G30=5),AND(#REF!=2,'VALORACIÓN CON CONTROLES'!G30=5)),"ZONA RIESGO EXTREMO")))),0)</f>
        <v>0</v>
      </c>
      <c r="P42" s="1">
        <f>IF(AND('VALORACIÓN CON CONTROLES'!F30&gt;0,'VALORACIÓN CON CONTROLES'!G30=0),IF(OR(AND('VALORACIÓN CON CONTROLES'!F30=1,#REF!=1),AND('VALORACIÓN CON CONTROLES'!F30=2,#REF!=1),AND('VALORACIÓN CON CONTROLES'!F30=3,#REF!=1),AND('VALORACIÓN CON CONTROLES'!F30=1,#REF!=2),AND('VALORACIÓN CON CONTROLES'!F30=2,#REF!=2)),"ZONA RIESGO BAJA",IF(OR(AND('VALORACIÓN CON CONTROLES'!F30=4,#REF!=1),AND('VALORACIÓN CON CONTROLES'!F30=3,#REF!=2),AND('VALORACIÓN CON CONTROLES'!F30=2,#REF!=3),AND('VALORACIÓN CON CONTROLES'!F30=1,#REF!=3)),"ZONA RIESGO MODERADO",IF(OR(AND('VALORACIÓN CON CONTROLES'!F30=5,#REF!=1),AND('VALORACIÓN CON CONTROLES'!F30=5,#REF!=2),AND('VALORACIÓN CON CONTROLES'!F30=4,#REF!=2),AND('VALORACIÓN CON CONTROLES'!F30=4,#REF!=3),AND('VALORACIÓN CON CONTROLES'!F30=3,#REF!=3),AND('VALORACIÓN CON CONTROLES'!F30=2,#REF!=4),AND('VALORACIÓN CON CONTROLES'!F30=1,#REF!=4),AND('VALORACIÓN CON CONTROLES'!F30=1,#REF!=5)),"ZONA RIESGO ALTO",IF(OR(AND('VALORACIÓN CON CONTROLES'!F30=5,#REF!=3),AND('VALORACIÓN CON CONTROLES'!F30=5,#REF!=4),AND('VALORACIÓN CON CONTROLES'!F30=5,#REF!=5),AND('VALORACIÓN CON CONTROLES'!F30=4,#REF!=4),AND('VALORACIÓN CON CONTROLES'!F30=4,#REF!=5),AND('VALORACIÓN CON CONTROLES'!F30=3,#REF!=4),AND('VALORACIÓN CON CONTROLES'!F30=3,#REF!=5),AND('VALORACIÓN CON CONTROLES'!F30=2,#REF!=5)),"ZONA RIESGO EXTREMO")))),0)</f>
        <v>0</v>
      </c>
      <c r="Q42" s="56" t="b">
        <f>IF(AND('VALORACIÓN CON CONTROLES'!F30&gt;0,'VALORACIÓN CON CONTROLES'!G30&gt;0),IF(OR(AND('VALORACIÓN CON CONTROLES'!F30=1,'VALORACIÓN CON CONTROLES'!G30=1),AND('VALORACIÓN CON CONTROLES'!F30=2,'VALORACIÓN CON CONTROLES'!G30=1),AND('VALORACIÓN CON CONTROLES'!F30=3,'VALORACIÓN CON CONTROLES'!G30=1),AND('VALORACIÓN CON CONTROLES'!F30=1,'VALORACIÓN CON CONTROLES'!G30=2),AND('VALORACIÓN CON CONTROLES'!F30=2,'VALORACIÓN CON CONTROLES'!G30=2)),"ZONA RIESGO BAJA",IF(OR(AND('VALORACIÓN CON CONTROLES'!F30=4,'VALORACIÓN CON CONTROLES'!G30=1),AND('VALORACIÓN CON CONTROLES'!F30=3,'VALORACIÓN CON CONTROLES'!G30=2),AND('VALORACIÓN CON CONTROLES'!F30=2,'VALORACIÓN CON CONTROLES'!G30=3),AND('VALORACIÓN CON CONTROLES'!F30=1,'VALORACIÓN CON CONTROLES'!G30=3)),"ZONA RIESGO MODERADO",IF(OR(AND('VALORACIÓN CON CONTROLES'!F30=5,'VALORACIÓN CON CONTROLES'!G30=1),AND('VALORACIÓN CON CONTROLES'!F30=5,'VALORACIÓN CON CONTROLES'!G30=2),AND('VALORACIÓN CON CONTROLES'!F30=4,'VALORACIÓN CON CONTROLES'!G30=2),AND('VALORACIÓN CON CONTROLES'!F30=4,'VALORACIÓN CON CONTROLES'!G30=3),AND('VALORACIÓN CON CONTROLES'!F30=3,'VALORACIÓN CON CONTROLES'!G30=3),AND('VALORACIÓN CON CONTROLES'!F30=2,'VALORACIÓN CON CONTROLES'!G30=4),AND('VALORACIÓN CON CONTROLES'!F30=1,'VALORACIÓN CON CONTROLES'!G30=4),AND('VALORACIÓN CON CONTROLES'!F30=1,'VALORACIÓN CON CONTROLES'!G30=5)),"ZONA RIESGO ALTO",IF(OR(AND('VALORACIÓN CON CONTROLES'!F30=5,'VALORACIÓN CON CONTROLES'!G30=3),AND('VALORACIÓN CON CONTROLES'!F30=5,'VALORACIÓN CON CONTROLES'!G30=4),AND('VALORACIÓN CON CONTROLES'!F30=5,'VALORACIÓN CON CONTROLES'!G30=5),AND('VALORACIÓN CON CONTROLES'!F30=4,'VALORACIÓN CON CONTROLES'!G30=4),AND('VALORACIÓN CON CONTROLES'!F30=4,'VALORACIÓN CON CONTROLES'!G30=5),AND('VALORACIÓN CON CONTROLES'!F30=3,'VALORACIÓN CON CONTROLES'!G30=4),AND('VALORACIÓN CON CONTROLES'!F30=3,'VALORACIÓN CON CONTROLES'!G30=5),AND('VALORACIÓN CON CONTROLES'!F30=2,'VALORACIÓN CON CONTROLES'!G30=5)),"ZONA RIESGO EXTREMO")))),0)</f>
        <v>0</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x14ac:dyDescent="0.25">
      <c r="A43" s="1"/>
      <c r="B43" s="1"/>
      <c r="C43" s="1"/>
      <c r="D43" s="1"/>
      <c r="E43" s="1"/>
      <c r="F43" s="1"/>
      <c r="G43" s="1"/>
      <c r="H43" s="76" t="s">
        <v>426</v>
      </c>
      <c r="I43" s="1"/>
      <c r="J43" s="1"/>
      <c r="K43" s="64">
        <v>33</v>
      </c>
      <c r="L43" s="1"/>
      <c r="M43" s="58">
        <v>29</v>
      </c>
      <c r="N43" s="58">
        <f>IF(AND('VALORACIÓN CON CONTROLES'!F31=0,'VALORACIÓN CON CONTROLES'!G31=0),#REF!,0)</f>
        <v>0</v>
      </c>
      <c r="O43" s="1">
        <f>IF(AND('VALORACIÓN CON CONTROLES'!F31=0,'VALORACIÓN CON CONTROLES'!G31&gt;0),IF(OR(AND(#REF!=1,'VALORACIÓN CON CONTROLES'!G31=1),AND(#REF!=2,'VALORACIÓN CON CONTROLES'!G31=1),AND(#REF!=3,'VALORACIÓN CON CONTROLES'!G31=1),AND(#REF!=1,'VALORACIÓN CON CONTROLES'!G31=2),AND(#REF!=2,'VALORACIÓN CON CONTROLES'!G31=2)),"ZONA RIESGO BAJA",IF(OR(AND(#REF!=4,'VALORACIÓN CON CONTROLES'!G31=1),AND(#REF!=3,'VALORACIÓN CON CONTROLES'!G31=2),AND(#REF!=2,'VALORACIÓN CON CONTROLES'!G31=3),AND(#REF!=1,'VALORACIÓN CON CONTROLES'!G31=3)),"ZONA RIESGO MODERADO",IF(OR(AND(#REF!=5,'VALORACIÓN CON CONTROLES'!G31=1),AND(#REF!=5,'VALORACIÓN CON CONTROLES'!G31=2),AND(#REF!=4,'VALORACIÓN CON CONTROLES'!G31=2),AND(#REF!=4,'VALORACIÓN CON CONTROLES'!G31=3),AND(#REF!=3,'VALORACIÓN CON CONTROLES'!G31=3),AND(#REF!=2,'VALORACIÓN CON CONTROLES'!G31=4),AND(#REF!=1,'VALORACIÓN CON CONTROLES'!G31=4),AND(#REF!=1,'VALORACIÓN CON CONTROLES'!G31=5)),"ZONA RIESGO ALTO",IF(OR(AND(#REF!=5,'VALORACIÓN CON CONTROLES'!G31=3),AND(#REF!=5,'VALORACIÓN CON CONTROLES'!G31=4),AND(#REF!=5,'VALORACIÓN CON CONTROLES'!G31=5),AND(#REF!=4,'VALORACIÓN CON CONTROLES'!G31=4),AND(#REF!=4,'VALORACIÓN CON CONTROLES'!G31=5),AND(#REF!=3,'VALORACIÓN CON CONTROLES'!G31=4),AND(#REF!=3,'VALORACIÓN CON CONTROLES'!G31=5),AND(#REF!=2,'VALORACIÓN CON CONTROLES'!G31=5)),"ZONA RIESGO EXTREMO")))),0)</f>
        <v>0</v>
      </c>
      <c r="P43" s="1">
        <f>IF(AND('VALORACIÓN CON CONTROLES'!F31&gt;0,'VALORACIÓN CON CONTROLES'!G31=0),IF(OR(AND('VALORACIÓN CON CONTROLES'!F31=1,#REF!=1),AND('VALORACIÓN CON CONTROLES'!F31=2,#REF!=1),AND('VALORACIÓN CON CONTROLES'!F31=3,#REF!=1),AND('VALORACIÓN CON CONTROLES'!F31=1,#REF!=2),AND('VALORACIÓN CON CONTROLES'!F31=2,#REF!=2)),"ZONA RIESGO BAJA",IF(OR(AND('VALORACIÓN CON CONTROLES'!F31=4,#REF!=1),AND('VALORACIÓN CON CONTROLES'!F31=3,#REF!=2),AND('VALORACIÓN CON CONTROLES'!F31=2,#REF!=3),AND('VALORACIÓN CON CONTROLES'!F31=1,#REF!=3)),"ZONA RIESGO MODERADO",IF(OR(AND('VALORACIÓN CON CONTROLES'!F31=5,#REF!=1),AND('VALORACIÓN CON CONTROLES'!F31=5,#REF!=2),AND('VALORACIÓN CON CONTROLES'!F31=4,#REF!=2),AND('VALORACIÓN CON CONTROLES'!F31=4,#REF!=3),AND('VALORACIÓN CON CONTROLES'!F31=3,#REF!=3),AND('VALORACIÓN CON CONTROLES'!F31=2,#REF!=4),AND('VALORACIÓN CON CONTROLES'!F31=1,#REF!=4),AND('VALORACIÓN CON CONTROLES'!F31=1,#REF!=5)),"ZONA RIESGO ALTO",IF(OR(AND('VALORACIÓN CON CONTROLES'!F31=5,#REF!=3),AND('VALORACIÓN CON CONTROLES'!F31=5,#REF!=4),AND('VALORACIÓN CON CONTROLES'!F31=5,#REF!=5),AND('VALORACIÓN CON CONTROLES'!F31=4,#REF!=4),AND('VALORACIÓN CON CONTROLES'!F31=4,#REF!=5),AND('VALORACIÓN CON CONTROLES'!F31=3,#REF!=4),AND('VALORACIÓN CON CONTROLES'!F31=3,#REF!=5),AND('VALORACIÓN CON CONTROLES'!F31=2,#REF!=5)),"ZONA RIESGO EXTREMO")))),0)</f>
        <v>0</v>
      </c>
      <c r="Q43" s="56" t="b">
        <f>IF(AND('VALORACIÓN CON CONTROLES'!F31&gt;0,'VALORACIÓN CON CONTROLES'!G31&gt;0),IF(OR(AND('VALORACIÓN CON CONTROLES'!F31=1,'VALORACIÓN CON CONTROLES'!G31=1),AND('VALORACIÓN CON CONTROLES'!F31=2,'VALORACIÓN CON CONTROLES'!G31=1),AND('VALORACIÓN CON CONTROLES'!F31=3,'VALORACIÓN CON CONTROLES'!G31=1),AND('VALORACIÓN CON CONTROLES'!F31=1,'VALORACIÓN CON CONTROLES'!G31=2),AND('VALORACIÓN CON CONTROLES'!F31=2,'VALORACIÓN CON CONTROLES'!G31=2)),"ZONA RIESGO BAJA",IF(OR(AND('VALORACIÓN CON CONTROLES'!F31=4,'VALORACIÓN CON CONTROLES'!G31=1),AND('VALORACIÓN CON CONTROLES'!F31=3,'VALORACIÓN CON CONTROLES'!G31=2),AND('VALORACIÓN CON CONTROLES'!F31=2,'VALORACIÓN CON CONTROLES'!G31=3),AND('VALORACIÓN CON CONTROLES'!F31=1,'VALORACIÓN CON CONTROLES'!G31=3)),"ZONA RIESGO MODERADO",IF(OR(AND('VALORACIÓN CON CONTROLES'!F31=5,'VALORACIÓN CON CONTROLES'!G31=1),AND('VALORACIÓN CON CONTROLES'!F31=5,'VALORACIÓN CON CONTROLES'!G31=2),AND('VALORACIÓN CON CONTROLES'!F31=4,'VALORACIÓN CON CONTROLES'!G31=2),AND('VALORACIÓN CON CONTROLES'!F31=4,'VALORACIÓN CON CONTROLES'!G31=3),AND('VALORACIÓN CON CONTROLES'!F31=3,'VALORACIÓN CON CONTROLES'!G31=3),AND('VALORACIÓN CON CONTROLES'!F31=2,'VALORACIÓN CON CONTROLES'!G31=4),AND('VALORACIÓN CON CONTROLES'!F31=1,'VALORACIÓN CON CONTROLES'!G31=4),AND('VALORACIÓN CON CONTROLES'!F31=1,'VALORACIÓN CON CONTROLES'!G31=5)),"ZONA RIESGO ALTO",IF(OR(AND('VALORACIÓN CON CONTROLES'!F31=5,'VALORACIÓN CON CONTROLES'!G31=3),AND('VALORACIÓN CON CONTROLES'!F31=5,'VALORACIÓN CON CONTROLES'!G31=4),AND('VALORACIÓN CON CONTROLES'!F31=5,'VALORACIÓN CON CONTROLES'!G31=5),AND('VALORACIÓN CON CONTROLES'!F31=4,'VALORACIÓN CON CONTROLES'!G31=4),AND('VALORACIÓN CON CONTROLES'!F31=4,'VALORACIÓN CON CONTROLES'!G31=5),AND('VALORACIÓN CON CONTROLES'!F31=3,'VALORACIÓN CON CONTROLES'!G31=4),AND('VALORACIÓN CON CONTROLES'!F31=3,'VALORACIÓN CON CONTROLES'!G31=5),AND('VALORACIÓN CON CONTROLES'!F31=2,'VALORACIÓN CON CONTROLES'!G31=5)),"ZONA RIESGO EXTREMO")))),0)</f>
        <v>0</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x14ac:dyDescent="0.25">
      <c r="A44" s="1"/>
      <c r="B44" s="1"/>
      <c r="C44" s="1"/>
      <c r="D44" s="1"/>
      <c r="E44" s="1"/>
      <c r="F44" s="1"/>
      <c r="G44" s="1"/>
      <c r="H44" s="76" t="s">
        <v>1864</v>
      </c>
      <c r="I44" s="1"/>
      <c r="J44" s="1"/>
      <c r="K44" s="16">
        <v>34</v>
      </c>
      <c r="L44" s="1"/>
      <c r="M44" s="58">
        <v>30</v>
      </c>
      <c r="N44" s="58">
        <f>IF(AND('VALORACIÓN CON CONTROLES'!F32=0,'VALORACIÓN CON CONTROLES'!G32=0),#REF!,0)</f>
        <v>0</v>
      </c>
      <c r="O44" s="1">
        <f>IF(AND('VALORACIÓN CON CONTROLES'!F32=0,'VALORACIÓN CON CONTROLES'!G32&gt;0),IF(OR(AND(#REF!=1,'VALORACIÓN CON CONTROLES'!G32=1),AND(#REF!=2,'VALORACIÓN CON CONTROLES'!G32=1),AND(#REF!=3,'VALORACIÓN CON CONTROLES'!G32=1),AND(#REF!=1,'VALORACIÓN CON CONTROLES'!G32=2),AND(#REF!=2,'VALORACIÓN CON CONTROLES'!G32=2)),"ZONA RIESGO BAJA",IF(OR(AND(#REF!=4,'VALORACIÓN CON CONTROLES'!G32=1),AND(#REF!=3,'VALORACIÓN CON CONTROLES'!G32=2),AND(#REF!=2,'VALORACIÓN CON CONTROLES'!G32=3),AND(#REF!=1,'VALORACIÓN CON CONTROLES'!G32=3)),"ZONA RIESGO MODERADO",IF(OR(AND(#REF!=5,'VALORACIÓN CON CONTROLES'!G32=1),AND(#REF!=5,'VALORACIÓN CON CONTROLES'!G32=2),AND(#REF!=4,'VALORACIÓN CON CONTROLES'!G32=2),AND(#REF!=4,'VALORACIÓN CON CONTROLES'!G32=3),AND(#REF!=3,'VALORACIÓN CON CONTROLES'!G32=3),AND(#REF!=2,'VALORACIÓN CON CONTROLES'!G32=4),AND(#REF!=1,'VALORACIÓN CON CONTROLES'!G32=4),AND(#REF!=1,'VALORACIÓN CON CONTROLES'!G32=5)),"ZONA RIESGO ALTO",IF(OR(AND(#REF!=5,'VALORACIÓN CON CONTROLES'!G32=3),AND(#REF!=5,'VALORACIÓN CON CONTROLES'!G32=4),AND(#REF!=5,'VALORACIÓN CON CONTROLES'!G32=5),AND(#REF!=4,'VALORACIÓN CON CONTROLES'!G32=4),AND(#REF!=4,'VALORACIÓN CON CONTROLES'!G32=5),AND(#REF!=3,'VALORACIÓN CON CONTROLES'!G32=4),AND(#REF!=3,'VALORACIÓN CON CONTROLES'!G32=5),AND(#REF!=2,'VALORACIÓN CON CONTROLES'!G32=5)),"ZONA RIESGO EXTREMO")))),0)</f>
        <v>0</v>
      </c>
      <c r="P44" s="1">
        <f>IF(AND('VALORACIÓN CON CONTROLES'!F32&gt;0,'VALORACIÓN CON CONTROLES'!G32=0),IF(OR(AND('VALORACIÓN CON CONTROLES'!F32=1,#REF!=1),AND('VALORACIÓN CON CONTROLES'!F32=2,#REF!=1),AND('VALORACIÓN CON CONTROLES'!F32=3,#REF!=1),AND('VALORACIÓN CON CONTROLES'!F32=1,#REF!=2),AND('VALORACIÓN CON CONTROLES'!F32=2,#REF!=2)),"ZONA RIESGO BAJA",IF(OR(AND('VALORACIÓN CON CONTROLES'!F32=4,#REF!=1),AND('VALORACIÓN CON CONTROLES'!F32=3,#REF!=2),AND('VALORACIÓN CON CONTROLES'!F32=2,#REF!=3),AND('VALORACIÓN CON CONTROLES'!F32=1,#REF!=3)),"ZONA RIESGO MODERADO",IF(OR(AND('VALORACIÓN CON CONTROLES'!F32=5,#REF!=1),AND('VALORACIÓN CON CONTROLES'!F32=5,#REF!=2),AND('VALORACIÓN CON CONTROLES'!F32=4,#REF!=2),AND('VALORACIÓN CON CONTROLES'!F32=4,#REF!=3),AND('VALORACIÓN CON CONTROLES'!F32=3,#REF!=3),AND('VALORACIÓN CON CONTROLES'!F32=2,#REF!=4),AND('VALORACIÓN CON CONTROLES'!F32=1,#REF!=4),AND('VALORACIÓN CON CONTROLES'!F32=1,#REF!=5)),"ZONA RIESGO ALTO",IF(OR(AND('VALORACIÓN CON CONTROLES'!F32=5,#REF!=3),AND('VALORACIÓN CON CONTROLES'!F32=5,#REF!=4),AND('VALORACIÓN CON CONTROLES'!F32=5,#REF!=5),AND('VALORACIÓN CON CONTROLES'!F32=4,#REF!=4),AND('VALORACIÓN CON CONTROLES'!F32=4,#REF!=5),AND('VALORACIÓN CON CONTROLES'!F32=3,#REF!=4),AND('VALORACIÓN CON CONTROLES'!F32=3,#REF!=5),AND('VALORACIÓN CON CONTROLES'!F32=2,#REF!=5)),"ZONA RIESGO EXTREMO")))),0)</f>
        <v>0</v>
      </c>
      <c r="Q44" s="56" t="b">
        <f>IF(AND('VALORACIÓN CON CONTROLES'!F32&gt;0,'VALORACIÓN CON CONTROLES'!G32&gt;0),IF(OR(AND('VALORACIÓN CON CONTROLES'!F32=1,'VALORACIÓN CON CONTROLES'!G32=1),AND('VALORACIÓN CON CONTROLES'!F32=2,'VALORACIÓN CON CONTROLES'!G32=1),AND('VALORACIÓN CON CONTROLES'!F32=3,'VALORACIÓN CON CONTROLES'!G32=1),AND('VALORACIÓN CON CONTROLES'!F32=1,'VALORACIÓN CON CONTROLES'!G32=2),AND('VALORACIÓN CON CONTROLES'!F32=2,'VALORACIÓN CON CONTROLES'!G32=2)),"ZONA RIESGO BAJA",IF(OR(AND('VALORACIÓN CON CONTROLES'!F32=4,'VALORACIÓN CON CONTROLES'!G32=1),AND('VALORACIÓN CON CONTROLES'!F32=3,'VALORACIÓN CON CONTROLES'!G32=2),AND('VALORACIÓN CON CONTROLES'!F32=2,'VALORACIÓN CON CONTROLES'!G32=3),AND('VALORACIÓN CON CONTROLES'!F32=1,'VALORACIÓN CON CONTROLES'!G32=3)),"ZONA RIESGO MODERADO",IF(OR(AND('VALORACIÓN CON CONTROLES'!F32=5,'VALORACIÓN CON CONTROLES'!G32=1),AND('VALORACIÓN CON CONTROLES'!F32=5,'VALORACIÓN CON CONTROLES'!G32=2),AND('VALORACIÓN CON CONTROLES'!F32=4,'VALORACIÓN CON CONTROLES'!G32=2),AND('VALORACIÓN CON CONTROLES'!F32=4,'VALORACIÓN CON CONTROLES'!G32=3),AND('VALORACIÓN CON CONTROLES'!F32=3,'VALORACIÓN CON CONTROLES'!G32=3),AND('VALORACIÓN CON CONTROLES'!F32=2,'VALORACIÓN CON CONTROLES'!G32=4),AND('VALORACIÓN CON CONTROLES'!F32=1,'VALORACIÓN CON CONTROLES'!G32=4),AND('VALORACIÓN CON CONTROLES'!F32=1,'VALORACIÓN CON CONTROLES'!G32=5)),"ZONA RIESGO ALTO",IF(OR(AND('VALORACIÓN CON CONTROLES'!F32=5,'VALORACIÓN CON CONTROLES'!G32=3),AND('VALORACIÓN CON CONTROLES'!F32=5,'VALORACIÓN CON CONTROLES'!G32=4),AND('VALORACIÓN CON CONTROLES'!F32=5,'VALORACIÓN CON CONTROLES'!G32=5),AND('VALORACIÓN CON CONTROLES'!F32=4,'VALORACIÓN CON CONTROLES'!G32=4),AND('VALORACIÓN CON CONTROLES'!F32=4,'VALORACIÓN CON CONTROLES'!G32=5),AND('VALORACIÓN CON CONTROLES'!F32=3,'VALORACIÓN CON CONTROLES'!G32=4),AND('VALORACIÓN CON CONTROLES'!F32=3,'VALORACIÓN CON CONTROLES'!G32=5),AND('VALORACIÓN CON CONTROLES'!F32=2,'VALORACIÓN CON CONTROLES'!G32=5)),"ZONA RIESGO EXTREMO")))),0)</f>
        <v>0</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x14ac:dyDescent="0.25">
      <c r="A45" s="1"/>
      <c r="B45" s="1"/>
      <c r="C45" s="1"/>
      <c r="D45" s="1"/>
      <c r="E45" s="1"/>
      <c r="F45" s="1"/>
      <c r="G45" s="1"/>
      <c r="H45" s="76" t="s">
        <v>1865</v>
      </c>
      <c r="I45" s="1"/>
      <c r="J45" s="1"/>
      <c r="K45" s="16">
        <v>35</v>
      </c>
      <c r="L45" s="1"/>
      <c r="M45" s="58">
        <v>31</v>
      </c>
      <c r="N45" s="58">
        <f>IF(AND('VALORACIÓN CON CONTROLES'!F33=0,'VALORACIÓN CON CONTROLES'!G33=0),#REF!,0)</f>
        <v>0</v>
      </c>
      <c r="O45" s="1">
        <f>IF(AND('VALORACIÓN CON CONTROLES'!F33=0,'VALORACIÓN CON CONTROLES'!G33&gt;0),IF(OR(AND(#REF!=1,'VALORACIÓN CON CONTROLES'!G33=1),AND(#REF!=2,'VALORACIÓN CON CONTROLES'!G33=1),AND(#REF!=3,'VALORACIÓN CON CONTROLES'!G33=1),AND(#REF!=1,'VALORACIÓN CON CONTROLES'!G33=2),AND(#REF!=2,'VALORACIÓN CON CONTROLES'!G33=2)),"ZONA RIESGO BAJA",IF(OR(AND(#REF!=4,'VALORACIÓN CON CONTROLES'!G33=1),AND(#REF!=3,'VALORACIÓN CON CONTROLES'!G33=2),AND(#REF!=2,'VALORACIÓN CON CONTROLES'!G33=3),AND(#REF!=1,'VALORACIÓN CON CONTROLES'!G33=3)),"ZONA RIESGO MODERADO",IF(OR(AND(#REF!=5,'VALORACIÓN CON CONTROLES'!G33=1),AND(#REF!=5,'VALORACIÓN CON CONTROLES'!G33=2),AND(#REF!=4,'VALORACIÓN CON CONTROLES'!G33=2),AND(#REF!=4,'VALORACIÓN CON CONTROLES'!G33=3),AND(#REF!=3,'VALORACIÓN CON CONTROLES'!G33=3),AND(#REF!=2,'VALORACIÓN CON CONTROLES'!G33=4),AND(#REF!=1,'VALORACIÓN CON CONTROLES'!G33=4),AND(#REF!=1,'VALORACIÓN CON CONTROLES'!G33=5)),"ZONA RIESGO ALTO",IF(OR(AND(#REF!=5,'VALORACIÓN CON CONTROLES'!G33=3),AND(#REF!=5,'VALORACIÓN CON CONTROLES'!G33=4),AND(#REF!=5,'VALORACIÓN CON CONTROLES'!G33=5),AND(#REF!=4,'VALORACIÓN CON CONTROLES'!G33=4),AND(#REF!=4,'VALORACIÓN CON CONTROLES'!G33=5),AND(#REF!=3,'VALORACIÓN CON CONTROLES'!G33=4),AND(#REF!=3,'VALORACIÓN CON CONTROLES'!G33=5),AND(#REF!=2,'VALORACIÓN CON CONTROLES'!G33=5)),"ZONA RIESGO EXTREMO")))),0)</f>
        <v>0</v>
      </c>
      <c r="P45" s="1">
        <f>IF(AND('VALORACIÓN CON CONTROLES'!F33&gt;0,'VALORACIÓN CON CONTROLES'!G33=0),IF(OR(AND('VALORACIÓN CON CONTROLES'!F33=1,#REF!=1),AND('VALORACIÓN CON CONTROLES'!F33=2,#REF!=1),AND('VALORACIÓN CON CONTROLES'!F33=3,#REF!=1),AND('VALORACIÓN CON CONTROLES'!F33=1,#REF!=2),AND('VALORACIÓN CON CONTROLES'!F33=2,#REF!=2)),"ZONA RIESGO BAJA",IF(OR(AND('VALORACIÓN CON CONTROLES'!F33=4,#REF!=1),AND('VALORACIÓN CON CONTROLES'!F33=3,#REF!=2),AND('VALORACIÓN CON CONTROLES'!F33=2,#REF!=3),AND('VALORACIÓN CON CONTROLES'!F33=1,#REF!=3)),"ZONA RIESGO MODERADO",IF(OR(AND('VALORACIÓN CON CONTROLES'!F33=5,#REF!=1),AND('VALORACIÓN CON CONTROLES'!F33=5,#REF!=2),AND('VALORACIÓN CON CONTROLES'!F33=4,#REF!=2),AND('VALORACIÓN CON CONTROLES'!F33=4,#REF!=3),AND('VALORACIÓN CON CONTROLES'!F33=3,#REF!=3),AND('VALORACIÓN CON CONTROLES'!F33=2,#REF!=4),AND('VALORACIÓN CON CONTROLES'!F33=1,#REF!=4),AND('VALORACIÓN CON CONTROLES'!F33=1,#REF!=5)),"ZONA RIESGO ALTO",IF(OR(AND('VALORACIÓN CON CONTROLES'!F33=5,#REF!=3),AND('VALORACIÓN CON CONTROLES'!F33=5,#REF!=4),AND('VALORACIÓN CON CONTROLES'!F33=5,#REF!=5),AND('VALORACIÓN CON CONTROLES'!F33=4,#REF!=4),AND('VALORACIÓN CON CONTROLES'!F33=4,#REF!=5),AND('VALORACIÓN CON CONTROLES'!F33=3,#REF!=4),AND('VALORACIÓN CON CONTROLES'!F33=3,#REF!=5),AND('VALORACIÓN CON CONTROLES'!F33=2,#REF!=5)),"ZONA RIESGO EXTREMO")))),0)</f>
        <v>0</v>
      </c>
      <c r="Q45" s="56" t="b">
        <f>IF(AND('VALORACIÓN CON CONTROLES'!F33&gt;0,'VALORACIÓN CON CONTROLES'!G33&gt;0),IF(OR(AND('VALORACIÓN CON CONTROLES'!F33=1,'VALORACIÓN CON CONTROLES'!G33=1),AND('VALORACIÓN CON CONTROLES'!F33=2,'VALORACIÓN CON CONTROLES'!G33=1),AND('VALORACIÓN CON CONTROLES'!F33=3,'VALORACIÓN CON CONTROLES'!G33=1),AND('VALORACIÓN CON CONTROLES'!F33=1,'VALORACIÓN CON CONTROLES'!G33=2),AND('VALORACIÓN CON CONTROLES'!F33=2,'VALORACIÓN CON CONTROLES'!G33=2)),"ZONA RIESGO BAJA",IF(OR(AND('VALORACIÓN CON CONTROLES'!F33=4,'VALORACIÓN CON CONTROLES'!G33=1),AND('VALORACIÓN CON CONTROLES'!F33=3,'VALORACIÓN CON CONTROLES'!G33=2),AND('VALORACIÓN CON CONTROLES'!F33=2,'VALORACIÓN CON CONTROLES'!G33=3),AND('VALORACIÓN CON CONTROLES'!F33=1,'VALORACIÓN CON CONTROLES'!G33=3)),"ZONA RIESGO MODERADO",IF(OR(AND('VALORACIÓN CON CONTROLES'!F33=5,'VALORACIÓN CON CONTROLES'!G33=1),AND('VALORACIÓN CON CONTROLES'!F33=5,'VALORACIÓN CON CONTROLES'!G33=2),AND('VALORACIÓN CON CONTROLES'!F33=4,'VALORACIÓN CON CONTROLES'!G33=2),AND('VALORACIÓN CON CONTROLES'!F33=4,'VALORACIÓN CON CONTROLES'!G33=3),AND('VALORACIÓN CON CONTROLES'!F33=3,'VALORACIÓN CON CONTROLES'!G33=3),AND('VALORACIÓN CON CONTROLES'!F33=2,'VALORACIÓN CON CONTROLES'!G33=4),AND('VALORACIÓN CON CONTROLES'!F33=1,'VALORACIÓN CON CONTROLES'!G33=4),AND('VALORACIÓN CON CONTROLES'!F33=1,'VALORACIÓN CON CONTROLES'!G33=5)),"ZONA RIESGO ALTO",IF(OR(AND('VALORACIÓN CON CONTROLES'!F33=5,'VALORACIÓN CON CONTROLES'!G33=3),AND('VALORACIÓN CON CONTROLES'!F33=5,'VALORACIÓN CON CONTROLES'!G33=4),AND('VALORACIÓN CON CONTROLES'!F33=5,'VALORACIÓN CON CONTROLES'!G33=5),AND('VALORACIÓN CON CONTROLES'!F33=4,'VALORACIÓN CON CONTROLES'!G33=4),AND('VALORACIÓN CON CONTROLES'!F33=4,'VALORACIÓN CON CONTROLES'!G33=5),AND('VALORACIÓN CON CONTROLES'!F33=3,'VALORACIÓN CON CONTROLES'!G33=4),AND('VALORACIÓN CON CONTROLES'!F33=3,'VALORACIÓN CON CONTROLES'!G33=5),AND('VALORACIÓN CON CONTROLES'!F33=2,'VALORACIÓN CON CONTROLES'!G33=5)),"ZONA RIESGO EXTREMO")))),0)</f>
        <v>0</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x14ac:dyDescent="0.25">
      <c r="A46" s="1"/>
      <c r="B46" s="1"/>
      <c r="C46" s="1"/>
      <c r="D46" s="1"/>
      <c r="E46" s="1"/>
      <c r="F46" s="1"/>
      <c r="G46" s="1"/>
      <c r="H46" s="76" t="s">
        <v>1866</v>
      </c>
      <c r="I46" s="1"/>
      <c r="J46" s="1"/>
      <c r="K46" s="64">
        <v>36</v>
      </c>
      <c r="L46" s="1"/>
      <c r="M46" s="58">
        <v>32</v>
      </c>
      <c r="N46" s="58">
        <f>IF(AND('VALORACIÓN CON CONTROLES'!F34=0,'VALORACIÓN CON CONTROLES'!G34=0),#REF!,0)</f>
        <v>0</v>
      </c>
      <c r="O46" s="1">
        <f>IF(AND('VALORACIÓN CON CONTROLES'!F34=0,'VALORACIÓN CON CONTROLES'!G34&gt;0),IF(OR(AND(#REF!=1,'VALORACIÓN CON CONTROLES'!G34=1),AND(#REF!=2,'VALORACIÓN CON CONTROLES'!G34=1),AND(#REF!=3,'VALORACIÓN CON CONTROLES'!G34=1),AND(#REF!=1,'VALORACIÓN CON CONTROLES'!G34=2),AND(#REF!=2,'VALORACIÓN CON CONTROLES'!G34=2)),"ZONA RIESGO BAJA",IF(OR(AND(#REF!=4,'VALORACIÓN CON CONTROLES'!G34=1),AND(#REF!=3,'VALORACIÓN CON CONTROLES'!G34=2),AND(#REF!=2,'VALORACIÓN CON CONTROLES'!G34=3),AND(#REF!=1,'VALORACIÓN CON CONTROLES'!G34=3)),"ZONA RIESGO MODERADO",IF(OR(AND(#REF!=5,'VALORACIÓN CON CONTROLES'!G34=1),AND(#REF!=5,'VALORACIÓN CON CONTROLES'!G34=2),AND(#REF!=4,'VALORACIÓN CON CONTROLES'!G34=2),AND(#REF!=4,'VALORACIÓN CON CONTROLES'!G34=3),AND(#REF!=3,'VALORACIÓN CON CONTROLES'!G34=3),AND(#REF!=2,'VALORACIÓN CON CONTROLES'!G34=4),AND(#REF!=1,'VALORACIÓN CON CONTROLES'!G34=4),AND(#REF!=1,'VALORACIÓN CON CONTROLES'!G34=5)),"ZONA RIESGO ALTO",IF(OR(AND(#REF!=5,'VALORACIÓN CON CONTROLES'!G34=3),AND(#REF!=5,'VALORACIÓN CON CONTROLES'!G34=4),AND(#REF!=5,'VALORACIÓN CON CONTROLES'!G34=5),AND(#REF!=4,'VALORACIÓN CON CONTROLES'!G34=4),AND(#REF!=4,'VALORACIÓN CON CONTROLES'!G34=5),AND(#REF!=3,'VALORACIÓN CON CONTROLES'!G34=4),AND(#REF!=3,'VALORACIÓN CON CONTROLES'!G34=5),AND(#REF!=2,'VALORACIÓN CON CONTROLES'!G34=5)),"ZONA RIESGO EXTREMO")))),0)</f>
        <v>0</v>
      </c>
      <c r="P46" s="1">
        <f>IF(AND('VALORACIÓN CON CONTROLES'!F34&gt;0,'VALORACIÓN CON CONTROLES'!G34=0),IF(OR(AND('VALORACIÓN CON CONTROLES'!F34=1,#REF!=1),AND('VALORACIÓN CON CONTROLES'!F34=2,#REF!=1),AND('VALORACIÓN CON CONTROLES'!F34=3,#REF!=1),AND('VALORACIÓN CON CONTROLES'!F34=1,#REF!=2),AND('VALORACIÓN CON CONTROLES'!F34=2,#REF!=2)),"ZONA RIESGO BAJA",IF(OR(AND('VALORACIÓN CON CONTROLES'!F34=4,#REF!=1),AND('VALORACIÓN CON CONTROLES'!F34=3,#REF!=2),AND('VALORACIÓN CON CONTROLES'!F34=2,#REF!=3),AND('VALORACIÓN CON CONTROLES'!F34=1,#REF!=3)),"ZONA RIESGO MODERADO",IF(OR(AND('VALORACIÓN CON CONTROLES'!F34=5,#REF!=1),AND('VALORACIÓN CON CONTROLES'!F34=5,#REF!=2),AND('VALORACIÓN CON CONTROLES'!F34=4,#REF!=2),AND('VALORACIÓN CON CONTROLES'!F34=4,#REF!=3),AND('VALORACIÓN CON CONTROLES'!F34=3,#REF!=3),AND('VALORACIÓN CON CONTROLES'!F34=2,#REF!=4),AND('VALORACIÓN CON CONTROLES'!F34=1,#REF!=4),AND('VALORACIÓN CON CONTROLES'!F34=1,#REF!=5)),"ZONA RIESGO ALTO",IF(OR(AND('VALORACIÓN CON CONTROLES'!F34=5,#REF!=3),AND('VALORACIÓN CON CONTROLES'!F34=5,#REF!=4),AND('VALORACIÓN CON CONTROLES'!F34=5,#REF!=5),AND('VALORACIÓN CON CONTROLES'!F34=4,#REF!=4),AND('VALORACIÓN CON CONTROLES'!F34=4,#REF!=5),AND('VALORACIÓN CON CONTROLES'!F34=3,#REF!=4),AND('VALORACIÓN CON CONTROLES'!F34=3,#REF!=5),AND('VALORACIÓN CON CONTROLES'!F34=2,#REF!=5)),"ZONA RIESGO EXTREMO")))),0)</f>
        <v>0</v>
      </c>
      <c r="Q46" s="56" t="b">
        <f>IF(AND('VALORACIÓN CON CONTROLES'!F34&gt;0,'VALORACIÓN CON CONTROLES'!G34&gt;0),IF(OR(AND('VALORACIÓN CON CONTROLES'!F34=1,'VALORACIÓN CON CONTROLES'!G34=1),AND('VALORACIÓN CON CONTROLES'!F34=2,'VALORACIÓN CON CONTROLES'!G34=1),AND('VALORACIÓN CON CONTROLES'!F34=3,'VALORACIÓN CON CONTROLES'!G34=1),AND('VALORACIÓN CON CONTROLES'!F34=1,'VALORACIÓN CON CONTROLES'!G34=2),AND('VALORACIÓN CON CONTROLES'!F34=2,'VALORACIÓN CON CONTROLES'!G34=2)),"ZONA RIESGO BAJA",IF(OR(AND('VALORACIÓN CON CONTROLES'!F34=4,'VALORACIÓN CON CONTROLES'!G34=1),AND('VALORACIÓN CON CONTROLES'!F34=3,'VALORACIÓN CON CONTROLES'!G34=2),AND('VALORACIÓN CON CONTROLES'!F34=2,'VALORACIÓN CON CONTROLES'!G34=3),AND('VALORACIÓN CON CONTROLES'!F34=1,'VALORACIÓN CON CONTROLES'!G34=3)),"ZONA RIESGO MODERADO",IF(OR(AND('VALORACIÓN CON CONTROLES'!F34=5,'VALORACIÓN CON CONTROLES'!G34=1),AND('VALORACIÓN CON CONTROLES'!F34=5,'VALORACIÓN CON CONTROLES'!G34=2),AND('VALORACIÓN CON CONTROLES'!F34=4,'VALORACIÓN CON CONTROLES'!G34=2),AND('VALORACIÓN CON CONTROLES'!F34=4,'VALORACIÓN CON CONTROLES'!G34=3),AND('VALORACIÓN CON CONTROLES'!F34=3,'VALORACIÓN CON CONTROLES'!G34=3),AND('VALORACIÓN CON CONTROLES'!F34=2,'VALORACIÓN CON CONTROLES'!G34=4),AND('VALORACIÓN CON CONTROLES'!F34=1,'VALORACIÓN CON CONTROLES'!G34=4),AND('VALORACIÓN CON CONTROLES'!F34=1,'VALORACIÓN CON CONTROLES'!G34=5)),"ZONA RIESGO ALTO",IF(OR(AND('VALORACIÓN CON CONTROLES'!F34=5,'VALORACIÓN CON CONTROLES'!G34=3),AND('VALORACIÓN CON CONTROLES'!F34=5,'VALORACIÓN CON CONTROLES'!G34=4),AND('VALORACIÓN CON CONTROLES'!F34=5,'VALORACIÓN CON CONTROLES'!G34=5),AND('VALORACIÓN CON CONTROLES'!F34=4,'VALORACIÓN CON CONTROLES'!G34=4),AND('VALORACIÓN CON CONTROLES'!F34=4,'VALORACIÓN CON CONTROLES'!G34=5),AND('VALORACIÓN CON CONTROLES'!F34=3,'VALORACIÓN CON CONTROLES'!G34=4),AND('VALORACIÓN CON CONTROLES'!F34=3,'VALORACIÓN CON CONTROLES'!G34=5),AND('VALORACIÓN CON CONTROLES'!F34=2,'VALORACIÓN CON CONTROLES'!G34=5)),"ZONA RIESGO EXTREMO")))),0)</f>
        <v>0</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x14ac:dyDescent="0.25">
      <c r="A47" s="1"/>
      <c r="B47" s="1"/>
      <c r="C47" s="1"/>
      <c r="D47" s="1"/>
      <c r="E47" s="1"/>
      <c r="F47" s="1"/>
      <c r="G47" s="1"/>
      <c r="H47" s="76" t="s">
        <v>1867</v>
      </c>
      <c r="I47" s="1"/>
      <c r="J47" s="1"/>
      <c r="K47" s="16">
        <v>37</v>
      </c>
      <c r="L47" s="1"/>
      <c r="M47" s="58">
        <v>33</v>
      </c>
      <c r="N47" s="58">
        <f>IF(AND('VALORACIÓN CON CONTROLES'!F35=0,'VALORACIÓN CON CONTROLES'!G35=0),#REF!,0)</f>
        <v>0</v>
      </c>
      <c r="O47" s="1">
        <f>IF(AND('VALORACIÓN CON CONTROLES'!F35=0,'VALORACIÓN CON CONTROLES'!G35&gt;0),IF(OR(AND(#REF!=1,'VALORACIÓN CON CONTROLES'!G35=1),AND(#REF!=2,'VALORACIÓN CON CONTROLES'!G35=1),AND(#REF!=3,'VALORACIÓN CON CONTROLES'!G35=1),AND(#REF!=1,'VALORACIÓN CON CONTROLES'!G35=2),AND(#REF!=2,'VALORACIÓN CON CONTROLES'!G35=2)),"ZONA RIESGO BAJA",IF(OR(AND(#REF!=4,'VALORACIÓN CON CONTROLES'!G35=1),AND(#REF!=3,'VALORACIÓN CON CONTROLES'!G35=2),AND(#REF!=2,'VALORACIÓN CON CONTROLES'!G35=3),AND(#REF!=1,'VALORACIÓN CON CONTROLES'!G35=3)),"ZONA RIESGO MODERADO",IF(OR(AND(#REF!=5,'VALORACIÓN CON CONTROLES'!G35=1),AND(#REF!=5,'VALORACIÓN CON CONTROLES'!G35=2),AND(#REF!=4,'VALORACIÓN CON CONTROLES'!G35=2),AND(#REF!=4,'VALORACIÓN CON CONTROLES'!G35=3),AND(#REF!=3,'VALORACIÓN CON CONTROLES'!G35=3),AND(#REF!=2,'VALORACIÓN CON CONTROLES'!G35=4),AND(#REF!=1,'VALORACIÓN CON CONTROLES'!G35=4),AND(#REF!=1,'VALORACIÓN CON CONTROLES'!G35=5)),"ZONA RIESGO ALTO",IF(OR(AND(#REF!=5,'VALORACIÓN CON CONTROLES'!G35=3),AND(#REF!=5,'VALORACIÓN CON CONTROLES'!G35=4),AND(#REF!=5,'VALORACIÓN CON CONTROLES'!G35=5),AND(#REF!=4,'VALORACIÓN CON CONTROLES'!G35=4),AND(#REF!=4,'VALORACIÓN CON CONTROLES'!G35=5),AND(#REF!=3,'VALORACIÓN CON CONTROLES'!G35=4),AND(#REF!=3,'VALORACIÓN CON CONTROLES'!G35=5),AND(#REF!=2,'VALORACIÓN CON CONTROLES'!G35=5)),"ZONA RIESGO EXTREMO")))),0)</f>
        <v>0</v>
      </c>
      <c r="P47" s="1">
        <f>IF(AND('VALORACIÓN CON CONTROLES'!F35&gt;0,'VALORACIÓN CON CONTROLES'!G35=0),IF(OR(AND('VALORACIÓN CON CONTROLES'!F35=1,#REF!=1),AND('VALORACIÓN CON CONTROLES'!F35=2,#REF!=1),AND('VALORACIÓN CON CONTROLES'!F35=3,#REF!=1),AND('VALORACIÓN CON CONTROLES'!F35=1,#REF!=2),AND('VALORACIÓN CON CONTROLES'!F35=2,#REF!=2)),"ZONA RIESGO BAJA",IF(OR(AND('VALORACIÓN CON CONTROLES'!F35=4,#REF!=1),AND('VALORACIÓN CON CONTROLES'!F35=3,#REF!=2),AND('VALORACIÓN CON CONTROLES'!F35=2,#REF!=3),AND('VALORACIÓN CON CONTROLES'!F35=1,#REF!=3)),"ZONA RIESGO MODERADO",IF(OR(AND('VALORACIÓN CON CONTROLES'!F35=5,#REF!=1),AND('VALORACIÓN CON CONTROLES'!F35=5,#REF!=2),AND('VALORACIÓN CON CONTROLES'!F35=4,#REF!=2),AND('VALORACIÓN CON CONTROLES'!F35=4,#REF!=3),AND('VALORACIÓN CON CONTROLES'!F35=3,#REF!=3),AND('VALORACIÓN CON CONTROLES'!F35=2,#REF!=4),AND('VALORACIÓN CON CONTROLES'!F35=1,#REF!=4),AND('VALORACIÓN CON CONTROLES'!F35=1,#REF!=5)),"ZONA RIESGO ALTO",IF(OR(AND('VALORACIÓN CON CONTROLES'!F35=5,#REF!=3),AND('VALORACIÓN CON CONTROLES'!F35=5,#REF!=4),AND('VALORACIÓN CON CONTROLES'!F35=5,#REF!=5),AND('VALORACIÓN CON CONTROLES'!F35=4,#REF!=4),AND('VALORACIÓN CON CONTROLES'!F35=4,#REF!=5),AND('VALORACIÓN CON CONTROLES'!F35=3,#REF!=4),AND('VALORACIÓN CON CONTROLES'!F35=3,#REF!=5),AND('VALORACIÓN CON CONTROLES'!F35=2,#REF!=5)),"ZONA RIESGO EXTREMO")))),0)</f>
        <v>0</v>
      </c>
      <c r="Q47" s="56" t="b">
        <f>IF(AND('VALORACIÓN CON CONTROLES'!F35&gt;0,'VALORACIÓN CON CONTROLES'!G35&gt;0),IF(OR(AND('VALORACIÓN CON CONTROLES'!F35=1,'VALORACIÓN CON CONTROLES'!G35=1),AND('VALORACIÓN CON CONTROLES'!F35=2,'VALORACIÓN CON CONTROLES'!G35=1),AND('VALORACIÓN CON CONTROLES'!F35=3,'VALORACIÓN CON CONTROLES'!G35=1),AND('VALORACIÓN CON CONTROLES'!F35=1,'VALORACIÓN CON CONTROLES'!G35=2),AND('VALORACIÓN CON CONTROLES'!F35=2,'VALORACIÓN CON CONTROLES'!G35=2)),"ZONA RIESGO BAJA",IF(OR(AND('VALORACIÓN CON CONTROLES'!F35=4,'VALORACIÓN CON CONTROLES'!G35=1),AND('VALORACIÓN CON CONTROLES'!F35=3,'VALORACIÓN CON CONTROLES'!G35=2),AND('VALORACIÓN CON CONTROLES'!F35=2,'VALORACIÓN CON CONTROLES'!G35=3),AND('VALORACIÓN CON CONTROLES'!F35=1,'VALORACIÓN CON CONTROLES'!G35=3)),"ZONA RIESGO MODERADO",IF(OR(AND('VALORACIÓN CON CONTROLES'!F35=5,'VALORACIÓN CON CONTROLES'!G35=1),AND('VALORACIÓN CON CONTROLES'!F35=5,'VALORACIÓN CON CONTROLES'!G35=2),AND('VALORACIÓN CON CONTROLES'!F35=4,'VALORACIÓN CON CONTROLES'!G35=2),AND('VALORACIÓN CON CONTROLES'!F35=4,'VALORACIÓN CON CONTROLES'!G35=3),AND('VALORACIÓN CON CONTROLES'!F35=3,'VALORACIÓN CON CONTROLES'!G35=3),AND('VALORACIÓN CON CONTROLES'!F35=2,'VALORACIÓN CON CONTROLES'!G35=4),AND('VALORACIÓN CON CONTROLES'!F35=1,'VALORACIÓN CON CONTROLES'!G35=4),AND('VALORACIÓN CON CONTROLES'!F35=1,'VALORACIÓN CON CONTROLES'!G35=5)),"ZONA RIESGO ALTO",IF(OR(AND('VALORACIÓN CON CONTROLES'!F35=5,'VALORACIÓN CON CONTROLES'!G35=3),AND('VALORACIÓN CON CONTROLES'!F35=5,'VALORACIÓN CON CONTROLES'!G35=4),AND('VALORACIÓN CON CONTROLES'!F35=5,'VALORACIÓN CON CONTROLES'!G35=5),AND('VALORACIÓN CON CONTROLES'!F35=4,'VALORACIÓN CON CONTROLES'!G35=4),AND('VALORACIÓN CON CONTROLES'!F35=4,'VALORACIÓN CON CONTROLES'!G35=5),AND('VALORACIÓN CON CONTROLES'!F35=3,'VALORACIÓN CON CONTROLES'!G35=4),AND('VALORACIÓN CON CONTROLES'!F35=3,'VALORACIÓN CON CONTROLES'!G35=5),AND('VALORACIÓN CON CONTROLES'!F35=2,'VALORACIÓN CON CONTROLES'!G35=5)),"ZONA RIESGO EXTREMO")))),0)</f>
        <v>0</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x14ac:dyDescent="0.25">
      <c r="A48" s="1"/>
      <c r="B48" s="1"/>
      <c r="C48" s="1"/>
      <c r="D48" s="1"/>
      <c r="E48" s="1"/>
      <c r="F48" s="1"/>
      <c r="G48" s="1"/>
      <c r="H48" s="76" t="s">
        <v>1868</v>
      </c>
      <c r="I48" s="1"/>
      <c r="J48" s="1"/>
      <c r="K48" s="16">
        <v>38</v>
      </c>
      <c r="L48" s="1"/>
      <c r="M48" s="58">
        <v>34</v>
      </c>
      <c r="N48" s="58">
        <f>IF(AND('VALORACIÓN CON CONTROLES'!F36=0,'VALORACIÓN CON CONTROLES'!G36=0),#REF!,0)</f>
        <v>0</v>
      </c>
      <c r="O48" s="1">
        <f>IF(AND('VALORACIÓN CON CONTROLES'!F36=0,'VALORACIÓN CON CONTROLES'!G36&gt;0),IF(OR(AND(#REF!=1,'VALORACIÓN CON CONTROLES'!G36=1),AND(#REF!=2,'VALORACIÓN CON CONTROLES'!G36=1),AND(#REF!=3,'VALORACIÓN CON CONTROLES'!G36=1),AND(#REF!=1,'VALORACIÓN CON CONTROLES'!G36=2),AND(#REF!=2,'VALORACIÓN CON CONTROLES'!G36=2)),"ZONA RIESGO BAJA",IF(OR(AND(#REF!=4,'VALORACIÓN CON CONTROLES'!G36=1),AND(#REF!=3,'VALORACIÓN CON CONTROLES'!G36=2),AND(#REF!=2,'VALORACIÓN CON CONTROLES'!G36=3),AND(#REF!=1,'VALORACIÓN CON CONTROLES'!G36=3)),"ZONA RIESGO MODERADO",IF(OR(AND(#REF!=5,'VALORACIÓN CON CONTROLES'!G36=1),AND(#REF!=5,'VALORACIÓN CON CONTROLES'!G36=2),AND(#REF!=4,'VALORACIÓN CON CONTROLES'!G36=2),AND(#REF!=4,'VALORACIÓN CON CONTROLES'!G36=3),AND(#REF!=3,'VALORACIÓN CON CONTROLES'!G36=3),AND(#REF!=2,'VALORACIÓN CON CONTROLES'!G36=4),AND(#REF!=1,'VALORACIÓN CON CONTROLES'!G36=4),AND(#REF!=1,'VALORACIÓN CON CONTROLES'!G36=5)),"ZONA RIESGO ALTO",IF(OR(AND(#REF!=5,'VALORACIÓN CON CONTROLES'!G36=3),AND(#REF!=5,'VALORACIÓN CON CONTROLES'!G36=4),AND(#REF!=5,'VALORACIÓN CON CONTROLES'!G36=5),AND(#REF!=4,'VALORACIÓN CON CONTROLES'!G36=4),AND(#REF!=4,'VALORACIÓN CON CONTROLES'!G36=5),AND(#REF!=3,'VALORACIÓN CON CONTROLES'!G36=4),AND(#REF!=3,'VALORACIÓN CON CONTROLES'!G36=5),AND(#REF!=2,'VALORACIÓN CON CONTROLES'!G36=5)),"ZONA RIESGO EXTREMO")))),0)</f>
        <v>0</v>
      </c>
      <c r="P48" s="1">
        <f>IF(AND('VALORACIÓN CON CONTROLES'!F36&gt;0,'VALORACIÓN CON CONTROLES'!G36=0),IF(OR(AND('VALORACIÓN CON CONTROLES'!F36=1,#REF!=1),AND('VALORACIÓN CON CONTROLES'!F36=2,#REF!=1),AND('VALORACIÓN CON CONTROLES'!F36=3,#REF!=1),AND('VALORACIÓN CON CONTROLES'!F36=1,#REF!=2),AND('VALORACIÓN CON CONTROLES'!F36=2,#REF!=2)),"ZONA RIESGO BAJA",IF(OR(AND('VALORACIÓN CON CONTROLES'!F36=4,#REF!=1),AND('VALORACIÓN CON CONTROLES'!F36=3,#REF!=2),AND('VALORACIÓN CON CONTROLES'!F36=2,#REF!=3),AND('VALORACIÓN CON CONTROLES'!F36=1,#REF!=3)),"ZONA RIESGO MODERADO",IF(OR(AND('VALORACIÓN CON CONTROLES'!F36=5,#REF!=1),AND('VALORACIÓN CON CONTROLES'!F36=5,#REF!=2),AND('VALORACIÓN CON CONTROLES'!F36=4,#REF!=2),AND('VALORACIÓN CON CONTROLES'!F36=4,#REF!=3),AND('VALORACIÓN CON CONTROLES'!F36=3,#REF!=3),AND('VALORACIÓN CON CONTROLES'!F36=2,#REF!=4),AND('VALORACIÓN CON CONTROLES'!F36=1,#REF!=4),AND('VALORACIÓN CON CONTROLES'!F36=1,#REF!=5)),"ZONA RIESGO ALTO",IF(OR(AND('VALORACIÓN CON CONTROLES'!F36=5,#REF!=3),AND('VALORACIÓN CON CONTROLES'!F36=5,#REF!=4),AND('VALORACIÓN CON CONTROLES'!F36=5,#REF!=5),AND('VALORACIÓN CON CONTROLES'!F36=4,#REF!=4),AND('VALORACIÓN CON CONTROLES'!F36=4,#REF!=5),AND('VALORACIÓN CON CONTROLES'!F36=3,#REF!=4),AND('VALORACIÓN CON CONTROLES'!F36=3,#REF!=5),AND('VALORACIÓN CON CONTROLES'!F36=2,#REF!=5)),"ZONA RIESGO EXTREMO")))),0)</f>
        <v>0</v>
      </c>
      <c r="Q48" s="56" t="b">
        <f>IF(AND('VALORACIÓN CON CONTROLES'!F36&gt;0,'VALORACIÓN CON CONTROLES'!G36&gt;0),IF(OR(AND('VALORACIÓN CON CONTROLES'!F36=1,'VALORACIÓN CON CONTROLES'!G36=1),AND('VALORACIÓN CON CONTROLES'!F36=2,'VALORACIÓN CON CONTROLES'!G36=1),AND('VALORACIÓN CON CONTROLES'!F36=3,'VALORACIÓN CON CONTROLES'!G36=1),AND('VALORACIÓN CON CONTROLES'!F36=1,'VALORACIÓN CON CONTROLES'!G36=2),AND('VALORACIÓN CON CONTROLES'!F36=2,'VALORACIÓN CON CONTROLES'!G36=2)),"ZONA RIESGO BAJA",IF(OR(AND('VALORACIÓN CON CONTROLES'!F36=4,'VALORACIÓN CON CONTROLES'!G36=1),AND('VALORACIÓN CON CONTROLES'!F36=3,'VALORACIÓN CON CONTROLES'!G36=2),AND('VALORACIÓN CON CONTROLES'!F36=2,'VALORACIÓN CON CONTROLES'!G36=3),AND('VALORACIÓN CON CONTROLES'!F36=1,'VALORACIÓN CON CONTROLES'!G36=3)),"ZONA RIESGO MODERADO",IF(OR(AND('VALORACIÓN CON CONTROLES'!F36=5,'VALORACIÓN CON CONTROLES'!G36=1),AND('VALORACIÓN CON CONTROLES'!F36=5,'VALORACIÓN CON CONTROLES'!G36=2),AND('VALORACIÓN CON CONTROLES'!F36=4,'VALORACIÓN CON CONTROLES'!G36=2),AND('VALORACIÓN CON CONTROLES'!F36=4,'VALORACIÓN CON CONTROLES'!G36=3),AND('VALORACIÓN CON CONTROLES'!F36=3,'VALORACIÓN CON CONTROLES'!G36=3),AND('VALORACIÓN CON CONTROLES'!F36=2,'VALORACIÓN CON CONTROLES'!G36=4),AND('VALORACIÓN CON CONTROLES'!F36=1,'VALORACIÓN CON CONTROLES'!G36=4),AND('VALORACIÓN CON CONTROLES'!F36=1,'VALORACIÓN CON CONTROLES'!G36=5)),"ZONA RIESGO ALTO",IF(OR(AND('VALORACIÓN CON CONTROLES'!F36=5,'VALORACIÓN CON CONTROLES'!G36=3),AND('VALORACIÓN CON CONTROLES'!F36=5,'VALORACIÓN CON CONTROLES'!G36=4),AND('VALORACIÓN CON CONTROLES'!F36=5,'VALORACIÓN CON CONTROLES'!G36=5),AND('VALORACIÓN CON CONTROLES'!F36=4,'VALORACIÓN CON CONTROLES'!G36=4),AND('VALORACIÓN CON CONTROLES'!F36=4,'VALORACIÓN CON CONTROLES'!G36=5),AND('VALORACIÓN CON CONTROLES'!F36=3,'VALORACIÓN CON CONTROLES'!G36=4),AND('VALORACIÓN CON CONTROLES'!F36=3,'VALORACIÓN CON CONTROLES'!G36=5),AND('VALORACIÓN CON CONTROLES'!F36=2,'VALORACIÓN CON CONTROLES'!G36=5)),"ZONA RIESGO EXTREMO")))),0)</f>
        <v>0</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x14ac:dyDescent="0.25">
      <c r="A49" s="1"/>
      <c r="B49" s="1"/>
      <c r="C49" s="1"/>
      <c r="D49" s="1"/>
      <c r="E49" s="1"/>
      <c r="F49" s="1"/>
      <c r="G49" s="1"/>
      <c r="H49" s="76" t="s">
        <v>535</v>
      </c>
      <c r="I49" s="1"/>
      <c r="J49" s="1"/>
      <c r="K49" s="64">
        <v>39</v>
      </c>
      <c r="L49" s="1"/>
      <c r="M49" s="58">
        <v>35</v>
      </c>
      <c r="N49" s="58">
        <f>IF(AND('VALORACIÓN CON CONTROLES'!F37=0,'VALORACIÓN CON CONTROLES'!G37=0),#REF!,0)</f>
        <v>0</v>
      </c>
      <c r="O49" s="1">
        <f>IF(AND('VALORACIÓN CON CONTROLES'!F37=0,'VALORACIÓN CON CONTROLES'!G37&gt;0),IF(OR(AND(#REF!=1,'VALORACIÓN CON CONTROLES'!G37=1),AND(#REF!=2,'VALORACIÓN CON CONTROLES'!G37=1),AND(#REF!=3,'VALORACIÓN CON CONTROLES'!G37=1),AND(#REF!=1,'VALORACIÓN CON CONTROLES'!G37=2),AND(#REF!=2,'VALORACIÓN CON CONTROLES'!G37=2)),"ZONA RIESGO BAJA",IF(OR(AND(#REF!=4,'VALORACIÓN CON CONTROLES'!G37=1),AND(#REF!=3,'VALORACIÓN CON CONTROLES'!G37=2),AND(#REF!=2,'VALORACIÓN CON CONTROLES'!G37=3),AND(#REF!=1,'VALORACIÓN CON CONTROLES'!G37=3)),"ZONA RIESGO MODERADO",IF(OR(AND(#REF!=5,'VALORACIÓN CON CONTROLES'!G37=1),AND(#REF!=5,'VALORACIÓN CON CONTROLES'!G37=2),AND(#REF!=4,'VALORACIÓN CON CONTROLES'!G37=2),AND(#REF!=4,'VALORACIÓN CON CONTROLES'!G37=3),AND(#REF!=3,'VALORACIÓN CON CONTROLES'!G37=3),AND(#REF!=2,'VALORACIÓN CON CONTROLES'!G37=4),AND(#REF!=1,'VALORACIÓN CON CONTROLES'!G37=4),AND(#REF!=1,'VALORACIÓN CON CONTROLES'!G37=5)),"ZONA RIESGO ALTO",IF(OR(AND(#REF!=5,'VALORACIÓN CON CONTROLES'!G37=3),AND(#REF!=5,'VALORACIÓN CON CONTROLES'!G37=4),AND(#REF!=5,'VALORACIÓN CON CONTROLES'!G37=5),AND(#REF!=4,'VALORACIÓN CON CONTROLES'!G37=4),AND(#REF!=4,'VALORACIÓN CON CONTROLES'!G37=5),AND(#REF!=3,'VALORACIÓN CON CONTROLES'!G37=4),AND(#REF!=3,'VALORACIÓN CON CONTROLES'!G37=5),AND(#REF!=2,'VALORACIÓN CON CONTROLES'!G37=5)),"ZONA RIESGO EXTREMO")))),0)</f>
        <v>0</v>
      </c>
      <c r="P49" s="1">
        <f>IF(AND('VALORACIÓN CON CONTROLES'!F37&gt;0,'VALORACIÓN CON CONTROLES'!G37=0),IF(OR(AND('VALORACIÓN CON CONTROLES'!F37=1,#REF!=1),AND('VALORACIÓN CON CONTROLES'!F37=2,#REF!=1),AND('VALORACIÓN CON CONTROLES'!F37=3,#REF!=1),AND('VALORACIÓN CON CONTROLES'!F37=1,#REF!=2),AND('VALORACIÓN CON CONTROLES'!F37=2,#REF!=2)),"ZONA RIESGO BAJA",IF(OR(AND('VALORACIÓN CON CONTROLES'!F37=4,#REF!=1),AND('VALORACIÓN CON CONTROLES'!F37=3,#REF!=2),AND('VALORACIÓN CON CONTROLES'!F37=2,#REF!=3),AND('VALORACIÓN CON CONTROLES'!F37=1,#REF!=3)),"ZONA RIESGO MODERADO",IF(OR(AND('VALORACIÓN CON CONTROLES'!F37=5,#REF!=1),AND('VALORACIÓN CON CONTROLES'!F37=5,#REF!=2),AND('VALORACIÓN CON CONTROLES'!F37=4,#REF!=2),AND('VALORACIÓN CON CONTROLES'!F37=4,#REF!=3),AND('VALORACIÓN CON CONTROLES'!F37=3,#REF!=3),AND('VALORACIÓN CON CONTROLES'!F37=2,#REF!=4),AND('VALORACIÓN CON CONTROLES'!F37=1,#REF!=4),AND('VALORACIÓN CON CONTROLES'!F37=1,#REF!=5)),"ZONA RIESGO ALTO",IF(OR(AND('VALORACIÓN CON CONTROLES'!F37=5,#REF!=3),AND('VALORACIÓN CON CONTROLES'!F37=5,#REF!=4),AND('VALORACIÓN CON CONTROLES'!F37=5,#REF!=5),AND('VALORACIÓN CON CONTROLES'!F37=4,#REF!=4),AND('VALORACIÓN CON CONTROLES'!F37=4,#REF!=5),AND('VALORACIÓN CON CONTROLES'!F37=3,#REF!=4),AND('VALORACIÓN CON CONTROLES'!F37=3,#REF!=5),AND('VALORACIÓN CON CONTROLES'!F37=2,#REF!=5)),"ZONA RIESGO EXTREMO")))),0)</f>
        <v>0</v>
      </c>
      <c r="Q49" s="56" t="b">
        <f>IF(AND('VALORACIÓN CON CONTROLES'!F37&gt;0,'VALORACIÓN CON CONTROLES'!G37&gt;0),IF(OR(AND('VALORACIÓN CON CONTROLES'!F37=1,'VALORACIÓN CON CONTROLES'!G37=1),AND('VALORACIÓN CON CONTROLES'!F37=2,'VALORACIÓN CON CONTROLES'!G37=1),AND('VALORACIÓN CON CONTROLES'!F37=3,'VALORACIÓN CON CONTROLES'!G37=1),AND('VALORACIÓN CON CONTROLES'!F37=1,'VALORACIÓN CON CONTROLES'!G37=2),AND('VALORACIÓN CON CONTROLES'!F37=2,'VALORACIÓN CON CONTROLES'!G37=2)),"ZONA RIESGO BAJA",IF(OR(AND('VALORACIÓN CON CONTROLES'!F37=4,'VALORACIÓN CON CONTROLES'!G37=1),AND('VALORACIÓN CON CONTROLES'!F37=3,'VALORACIÓN CON CONTROLES'!G37=2),AND('VALORACIÓN CON CONTROLES'!F37=2,'VALORACIÓN CON CONTROLES'!G37=3),AND('VALORACIÓN CON CONTROLES'!F37=1,'VALORACIÓN CON CONTROLES'!G37=3)),"ZONA RIESGO MODERADO",IF(OR(AND('VALORACIÓN CON CONTROLES'!F37=5,'VALORACIÓN CON CONTROLES'!G37=1),AND('VALORACIÓN CON CONTROLES'!F37=5,'VALORACIÓN CON CONTROLES'!G37=2),AND('VALORACIÓN CON CONTROLES'!F37=4,'VALORACIÓN CON CONTROLES'!G37=2),AND('VALORACIÓN CON CONTROLES'!F37=4,'VALORACIÓN CON CONTROLES'!G37=3),AND('VALORACIÓN CON CONTROLES'!F37=3,'VALORACIÓN CON CONTROLES'!G37=3),AND('VALORACIÓN CON CONTROLES'!F37=2,'VALORACIÓN CON CONTROLES'!G37=4),AND('VALORACIÓN CON CONTROLES'!F37=1,'VALORACIÓN CON CONTROLES'!G37=4),AND('VALORACIÓN CON CONTROLES'!F37=1,'VALORACIÓN CON CONTROLES'!G37=5)),"ZONA RIESGO ALTO",IF(OR(AND('VALORACIÓN CON CONTROLES'!F37=5,'VALORACIÓN CON CONTROLES'!G37=3),AND('VALORACIÓN CON CONTROLES'!F37=5,'VALORACIÓN CON CONTROLES'!G37=4),AND('VALORACIÓN CON CONTROLES'!F37=5,'VALORACIÓN CON CONTROLES'!G37=5),AND('VALORACIÓN CON CONTROLES'!F37=4,'VALORACIÓN CON CONTROLES'!G37=4),AND('VALORACIÓN CON CONTROLES'!F37=4,'VALORACIÓN CON CONTROLES'!G37=5),AND('VALORACIÓN CON CONTROLES'!F37=3,'VALORACIÓN CON CONTROLES'!G37=4),AND('VALORACIÓN CON CONTROLES'!F37=3,'VALORACIÓN CON CONTROLES'!G37=5),AND('VALORACIÓN CON CONTROLES'!F37=2,'VALORACIÓN CON CONTROLES'!G37=5)),"ZONA RIESGO EXTREMO")))),0)</f>
        <v>0</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x14ac:dyDescent="0.3">
      <c r="A50" s="1"/>
      <c r="B50" s="1"/>
      <c r="C50" s="1"/>
      <c r="D50" s="1"/>
      <c r="E50" s="1"/>
      <c r="F50" s="1"/>
      <c r="G50" s="1"/>
      <c r="H50" s="1"/>
      <c r="I50" s="1"/>
      <c r="J50" s="1"/>
      <c r="K50" s="16">
        <v>40</v>
      </c>
      <c r="L50" s="1"/>
      <c r="M50" s="58">
        <v>36</v>
      </c>
      <c r="N50" s="58">
        <f>IF(AND('VALORACIÓN CON CONTROLES'!F38=0,'VALORACIÓN CON CONTROLES'!G38=0),#REF!,0)</f>
        <v>0</v>
      </c>
      <c r="O50" s="1">
        <f>IF(AND('VALORACIÓN CON CONTROLES'!F38=0,'VALORACIÓN CON CONTROLES'!G38&gt;0),IF(OR(AND(#REF!=1,'VALORACIÓN CON CONTROLES'!G38=1),AND(#REF!=2,'VALORACIÓN CON CONTROLES'!G38=1),AND(#REF!=3,'VALORACIÓN CON CONTROLES'!G38=1),AND(#REF!=1,'VALORACIÓN CON CONTROLES'!G38=2),AND(#REF!=2,'VALORACIÓN CON CONTROLES'!G38=2)),"ZONA RIESGO BAJA",IF(OR(AND(#REF!=4,'VALORACIÓN CON CONTROLES'!G38=1),AND(#REF!=3,'VALORACIÓN CON CONTROLES'!G38=2),AND(#REF!=2,'VALORACIÓN CON CONTROLES'!G38=3),AND(#REF!=1,'VALORACIÓN CON CONTROLES'!G38=3)),"ZONA RIESGO MODERADO",IF(OR(AND(#REF!=5,'VALORACIÓN CON CONTROLES'!G38=1),AND(#REF!=5,'VALORACIÓN CON CONTROLES'!G38=2),AND(#REF!=4,'VALORACIÓN CON CONTROLES'!G38=2),AND(#REF!=4,'VALORACIÓN CON CONTROLES'!G38=3),AND(#REF!=3,'VALORACIÓN CON CONTROLES'!G38=3),AND(#REF!=2,'VALORACIÓN CON CONTROLES'!G38=4),AND(#REF!=1,'VALORACIÓN CON CONTROLES'!G38=4),AND(#REF!=1,'VALORACIÓN CON CONTROLES'!G38=5)),"ZONA RIESGO ALTO",IF(OR(AND(#REF!=5,'VALORACIÓN CON CONTROLES'!G38=3),AND(#REF!=5,'VALORACIÓN CON CONTROLES'!G38=4),AND(#REF!=5,'VALORACIÓN CON CONTROLES'!G38=5),AND(#REF!=4,'VALORACIÓN CON CONTROLES'!G38=4),AND(#REF!=4,'VALORACIÓN CON CONTROLES'!G38=5),AND(#REF!=3,'VALORACIÓN CON CONTROLES'!G38=4),AND(#REF!=3,'VALORACIÓN CON CONTROLES'!G38=5),AND(#REF!=2,'VALORACIÓN CON CONTROLES'!G38=5)),"ZONA RIESGO EXTREMO")))),0)</f>
        <v>0</v>
      </c>
      <c r="P50" s="1">
        <f>IF(AND('VALORACIÓN CON CONTROLES'!F38&gt;0,'VALORACIÓN CON CONTROLES'!G38=0),IF(OR(AND('VALORACIÓN CON CONTROLES'!F38=1,#REF!=1),AND('VALORACIÓN CON CONTROLES'!F38=2,#REF!=1),AND('VALORACIÓN CON CONTROLES'!F38=3,#REF!=1),AND('VALORACIÓN CON CONTROLES'!F38=1,#REF!=2),AND('VALORACIÓN CON CONTROLES'!F38=2,#REF!=2)),"ZONA RIESGO BAJA",IF(OR(AND('VALORACIÓN CON CONTROLES'!F38=4,#REF!=1),AND('VALORACIÓN CON CONTROLES'!F38=3,#REF!=2),AND('VALORACIÓN CON CONTROLES'!F38=2,#REF!=3),AND('VALORACIÓN CON CONTROLES'!F38=1,#REF!=3)),"ZONA RIESGO MODERADO",IF(OR(AND('VALORACIÓN CON CONTROLES'!F38=5,#REF!=1),AND('VALORACIÓN CON CONTROLES'!F38=5,#REF!=2),AND('VALORACIÓN CON CONTROLES'!F38=4,#REF!=2),AND('VALORACIÓN CON CONTROLES'!F38=4,#REF!=3),AND('VALORACIÓN CON CONTROLES'!F38=3,#REF!=3),AND('VALORACIÓN CON CONTROLES'!F38=2,#REF!=4),AND('VALORACIÓN CON CONTROLES'!F38=1,#REF!=4),AND('VALORACIÓN CON CONTROLES'!F38=1,#REF!=5)),"ZONA RIESGO ALTO",IF(OR(AND('VALORACIÓN CON CONTROLES'!F38=5,#REF!=3),AND('VALORACIÓN CON CONTROLES'!F38=5,#REF!=4),AND('VALORACIÓN CON CONTROLES'!F38=5,#REF!=5),AND('VALORACIÓN CON CONTROLES'!F38=4,#REF!=4),AND('VALORACIÓN CON CONTROLES'!F38=4,#REF!=5),AND('VALORACIÓN CON CONTROLES'!F38=3,#REF!=4),AND('VALORACIÓN CON CONTROLES'!F38=3,#REF!=5),AND('VALORACIÓN CON CONTROLES'!F38=2,#REF!=5)),"ZONA RIESGO EXTREMO")))),0)</f>
        <v>0</v>
      </c>
      <c r="Q50" s="56" t="b">
        <f>IF(AND('VALORACIÓN CON CONTROLES'!F38&gt;0,'VALORACIÓN CON CONTROLES'!G38&gt;0),IF(OR(AND('VALORACIÓN CON CONTROLES'!F38=1,'VALORACIÓN CON CONTROLES'!G38=1),AND('VALORACIÓN CON CONTROLES'!F38=2,'VALORACIÓN CON CONTROLES'!G38=1),AND('VALORACIÓN CON CONTROLES'!F38=3,'VALORACIÓN CON CONTROLES'!G38=1),AND('VALORACIÓN CON CONTROLES'!F38=1,'VALORACIÓN CON CONTROLES'!G38=2),AND('VALORACIÓN CON CONTROLES'!F38=2,'VALORACIÓN CON CONTROLES'!G38=2)),"ZONA RIESGO BAJA",IF(OR(AND('VALORACIÓN CON CONTROLES'!F38=4,'VALORACIÓN CON CONTROLES'!G38=1),AND('VALORACIÓN CON CONTROLES'!F38=3,'VALORACIÓN CON CONTROLES'!G38=2),AND('VALORACIÓN CON CONTROLES'!F38=2,'VALORACIÓN CON CONTROLES'!G38=3),AND('VALORACIÓN CON CONTROLES'!F38=1,'VALORACIÓN CON CONTROLES'!G38=3)),"ZONA RIESGO MODERADO",IF(OR(AND('VALORACIÓN CON CONTROLES'!F38=5,'VALORACIÓN CON CONTROLES'!G38=1),AND('VALORACIÓN CON CONTROLES'!F38=5,'VALORACIÓN CON CONTROLES'!G38=2),AND('VALORACIÓN CON CONTROLES'!F38=4,'VALORACIÓN CON CONTROLES'!G38=2),AND('VALORACIÓN CON CONTROLES'!F38=4,'VALORACIÓN CON CONTROLES'!G38=3),AND('VALORACIÓN CON CONTROLES'!F38=3,'VALORACIÓN CON CONTROLES'!G38=3),AND('VALORACIÓN CON CONTROLES'!F38=2,'VALORACIÓN CON CONTROLES'!G38=4),AND('VALORACIÓN CON CONTROLES'!F38=1,'VALORACIÓN CON CONTROLES'!G38=4),AND('VALORACIÓN CON CONTROLES'!F38=1,'VALORACIÓN CON CONTROLES'!G38=5)),"ZONA RIESGO ALTO",IF(OR(AND('VALORACIÓN CON CONTROLES'!F38=5,'VALORACIÓN CON CONTROLES'!G38=3),AND('VALORACIÓN CON CONTROLES'!F38=5,'VALORACIÓN CON CONTROLES'!G38=4),AND('VALORACIÓN CON CONTROLES'!F38=5,'VALORACIÓN CON CONTROLES'!G38=5),AND('VALORACIÓN CON CONTROLES'!F38=4,'VALORACIÓN CON CONTROLES'!G38=4),AND('VALORACIÓN CON CONTROLES'!F38=4,'VALORACIÓN CON CONTROLES'!G38=5),AND('VALORACIÓN CON CONTROLES'!F38=3,'VALORACIÓN CON CONTROLES'!G38=4),AND('VALORACIÓN CON CONTROLES'!F38=3,'VALORACIÓN CON CONTROLES'!G38=5),AND('VALORACIÓN CON CONTROLES'!F38=2,'VALORACIÓN CON CONTROLES'!G38=5)),"ZONA RIESGO EXTREMO")))),0)</f>
        <v>0</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x14ac:dyDescent="0.3">
      <c r="A51" s="1"/>
      <c r="B51" s="1"/>
      <c r="C51" s="1"/>
      <c r="D51" s="1"/>
      <c r="E51" s="1"/>
      <c r="F51" s="1"/>
      <c r="G51" s="1"/>
      <c r="H51" s="1"/>
      <c r="I51" s="1"/>
      <c r="J51" s="1"/>
      <c r="K51" s="16">
        <v>41</v>
      </c>
      <c r="L51" s="1"/>
      <c r="M51" s="58">
        <v>37</v>
      </c>
      <c r="N51" s="58">
        <f>IF(AND('VALORACIÓN CON CONTROLES'!F39=0,'VALORACIÓN CON CONTROLES'!G39=0),#REF!,0)</f>
        <v>0</v>
      </c>
      <c r="O51" s="1">
        <f>IF(AND('VALORACIÓN CON CONTROLES'!F39=0,'VALORACIÓN CON CONTROLES'!G39&gt;0),IF(OR(AND(#REF!=1,'VALORACIÓN CON CONTROLES'!G39=1),AND(#REF!=2,'VALORACIÓN CON CONTROLES'!G39=1),AND(#REF!=3,'VALORACIÓN CON CONTROLES'!G39=1),AND(#REF!=1,'VALORACIÓN CON CONTROLES'!G39=2),AND(#REF!=2,'VALORACIÓN CON CONTROLES'!G39=2)),"ZONA RIESGO BAJA",IF(OR(AND(#REF!=4,'VALORACIÓN CON CONTROLES'!G39=1),AND(#REF!=3,'VALORACIÓN CON CONTROLES'!G39=2),AND(#REF!=2,'VALORACIÓN CON CONTROLES'!G39=3),AND(#REF!=1,'VALORACIÓN CON CONTROLES'!G39=3)),"ZONA RIESGO MODERADO",IF(OR(AND(#REF!=5,'VALORACIÓN CON CONTROLES'!G39=1),AND(#REF!=5,'VALORACIÓN CON CONTROLES'!G39=2),AND(#REF!=4,'VALORACIÓN CON CONTROLES'!G39=2),AND(#REF!=4,'VALORACIÓN CON CONTROLES'!G39=3),AND(#REF!=3,'VALORACIÓN CON CONTROLES'!G39=3),AND(#REF!=2,'VALORACIÓN CON CONTROLES'!G39=4),AND(#REF!=1,'VALORACIÓN CON CONTROLES'!G39=4),AND(#REF!=1,'VALORACIÓN CON CONTROLES'!G39=5)),"ZONA RIESGO ALTO",IF(OR(AND(#REF!=5,'VALORACIÓN CON CONTROLES'!G39=3),AND(#REF!=5,'VALORACIÓN CON CONTROLES'!G39=4),AND(#REF!=5,'VALORACIÓN CON CONTROLES'!G39=5),AND(#REF!=4,'VALORACIÓN CON CONTROLES'!G39=4),AND(#REF!=4,'VALORACIÓN CON CONTROLES'!G39=5),AND(#REF!=3,'VALORACIÓN CON CONTROLES'!G39=4),AND(#REF!=3,'VALORACIÓN CON CONTROLES'!G39=5),AND(#REF!=2,'VALORACIÓN CON CONTROLES'!G39=5)),"ZONA RIESGO EXTREMO")))),0)</f>
        <v>0</v>
      </c>
      <c r="P51" s="1">
        <f>IF(AND('VALORACIÓN CON CONTROLES'!F39&gt;0,'VALORACIÓN CON CONTROLES'!G39=0),IF(OR(AND('VALORACIÓN CON CONTROLES'!F39=1,#REF!=1),AND('VALORACIÓN CON CONTROLES'!F39=2,#REF!=1),AND('VALORACIÓN CON CONTROLES'!F39=3,#REF!=1),AND('VALORACIÓN CON CONTROLES'!F39=1,#REF!=2),AND('VALORACIÓN CON CONTROLES'!F39=2,#REF!=2)),"ZONA RIESGO BAJA",IF(OR(AND('VALORACIÓN CON CONTROLES'!F39=4,#REF!=1),AND('VALORACIÓN CON CONTROLES'!F39=3,#REF!=2),AND('VALORACIÓN CON CONTROLES'!F39=2,#REF!=3),AND('VALORACIÓN CON CONTROLES'!F39=1,#REF!=3)),"ZONA RIESGO MODERADO",IF(OR(AND('VALORACIÓN CON CONTROLES'!F39=5,#REF!=1),AND('VALORACIÓN CON CONTROLES'!F39=5,#REF!=2),AND('VALORACIÓN CON CONTROLES'!F39=4,#REF!=2),AND('VALORACIÓN CON CONTROLES'!F39=4,#REF!=3),AND('VALORACIÓN CON CONTROLES'!F39=3,#REF!=3),AND('VALORACIÓN CON CONTROLES'!F39=2,#REF!=4),AND('VALORACIÓN CON CONTROLES'!F39=1,#REF!=4),AND('VALORACIÓN CON CONTROLES'!F39=1,#REF!=5)),"ZONA RIESGO ALTO",IF(OR(AND('VALORACIÓN CON CONTROLES'!F39=5,#REF!=3),AND('VALORACIÓN CON CONTROLES'!F39=5,#REF!=4),AND('VALORACIÓN CON CONTROLES'!F39=5,#REF!=5),AND('VALORACIÓN CON CONTROLES'!F39=4,#REF!=4),AND('VALORACIÓN CON CONTROLES'!F39=4,#REF!=5),AND('VALORACIÓN CON CONTROLES'!F39=3,#REF!=4),AND('VALORACIÓN CON CONTROLES'!F39=3,#REF!=5),AND('VALORACIÓN CON CONTROLES'!F39=2,#REF!=5)),"ZONA RIESGO EXTREMO")))),0)</f>
        <v>0</v>
      </c>
      <c r="Q51" s="56" t="b">
        <f>IF(AND('VALORACIÓN CON CONTROLES'!F39&gt;0,'VALORACIÓN CON CONTROLES'!G39&gt;0),IF(OR(AND('VALORACIÓN CON CONTROLES'!F39=1,'VALORACIÓN CON CONTROLES'!G39=1),AND('VALORACIÓN CON CONTROLES'!F39=2,'VALORACIÓN CON CONTROLES'!G39=1),AND('VALORACIÓN CON CONTROLES'!F39=3,'VALORACIÓN CON CONTROLES'!G39=1),AND('VALORACIÓN CON CONTROLES'!F39=1,'VALORACIÓN CON CONTROLES'!G39=2),AND('VALORACIÓN CON CONTROLES'!F39=2,'VALORACIÓN CON CONTROLES'!G39=2)),"ZONA RIESGO BAJA",IF(OR(AND('VALORACIÓN CON CONTROLES'!F39=4,'VALORACIÓN CON CONTROLES'!G39=1),AND('VALORACIÓN CON CONTROLES'!F39=3,'VALORACIÓN CON CONTROLES'!G39=2),AND('VALORACIÓN CON CONTROLES'!F39=2,'VALORACIÓN CON CONTROLES'!G39=3),AND('VALORACIÓN CON CONTROLES'!F39=1,'VALORACIÓN CON CONTROLES'!G39=3)),"ZONA RIESGO MODERADO",IF(OR(AND('VALORACIÓN CON CONTROLES'!F39=5,'VALORACIÓN CON CONTROLES'!G39=1),AND('VALORACIÓN CON CONTROLES'!F39=5,'VALORACIÓN CON CONTROLES'!G39=2),AND('VALORACIÓN CON CONTROLES'!F39=4,'VALORACIÓN CON CONTROLES'!G39=2),AND('VALORACIÓN CON CONTROLES'!F39=4,'VALORACIÓN CON CONTROLES'!G39=3),AND('VALORACIÓN CON CONTROLES'!F39=3,'VALORACIÓN CON CONTROLES'!G39=3),AND('VALORACIÓN CON CONTROLES'!F39=2,'VALORACIÓN CON CONTROLES'!G39=4),AND('VALORACIÓN CON CONTROLES'!F39=1,'VALORACIÓN CON CONTROLES'!G39=4),AND('VALORACIÓN CON CONTROLES'!F39=1,'VALORACIÓN CON CONTROLES'!G39=5)),"ZONA RIESGO ALTO",IF(OR(AND('VALORACIÓN CON CONTROLES'!F39=5,'VALORACIÓN CON CONTROLES'!G39=3),AND('VALORACIÓN CON CONTROLES'!F39=5,'VALORACIÓN CON CONTROLES'!G39=4),AND('VALORACIÓN CON CONTROLES'!F39=5,'VALORACIÓN CON CONTROLES'!G39=5),AND('VALORACIÓN CON CONTROLES'!F39=4,'VALORACIÓN CON CONTROLES'!G39=4),AND('VALORACIÓN CON CONTROLES'!F39=4,'VALORACIÓN CON CONTROLES'!G39=5),AND('VALORACIÓN CON CONTROLES'!F39=3,'VALORACIÓN CON CONTROLES'!G39=4),AND('VALORACIÓN CON CONTROLES'!F39=3,'VALORACIÓN CON CONTROLES'!G39=5),AND('VALORACIÓN CON CONTROLES'!F39=2,'VALORACIÓN CON CONTROLES'!G39=5)),"ZONA RIESGO EXTREMO")))),0)</f>
        <v>0</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x14ac:dyDescent="0.3">
      <c r="A52" s="1"/>
      <c r="B52" s="1"/>
      <c r="C52" s="1"/>
      <c r="D52" s="1"/>
      <c r="E52" s="1"/>
      <c r="F52" s="1"/>
      <c r="G52" s="1"/>
      <c r="H52" s="1"/>
      <c r="I52" s="1"/>
      <c r="J52" s="1"/>
      <c r="K52" s="64">
        <v>42</v>
      </c>
      <c r="L52" s="1"/>
      <c r="M52" s="58">
        <v>38</v>
      </c>
      <c r="N52" s="58" t="e">
        <f>IF(AND('VALORACIÓN CON CONTROLES'!#REF!=0,'VALORACIÓN CON CONTROLES'!#REF!=0),#REF!,0)</f>
        <v>#REF!</v>
      </c>
      <c r="O52"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52"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52"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x14ac:dyDescent="0.3">
      <c r="A53" s="1"/>
      <c r="B53" s="1"/>
      <c r="C53" s="1"/>
      <c r="D53" s="1"/>
      <c r="E53" s="1"/>
      <c r="F53" s="1"/>
      <c r="G53" s="1"/>
      <c r="H53" s="1"/>
      <c r="I53" s="1"/>
      <c r="J53" s="1"/>
      <c r="K53" s="16">
        <v>43</v>
      </c>
      <c r="L53" s="1"/>
      <c r="M53" s="58">
        <v>39</v>
      </c>
      <c r="N53" s="58" t="e">
        <f>IF(AND('VALORACIÓN CON CONTROLES'!#REF!=0,'VALORACIÓN CON CONTROLES'!#REF!=0),#REF!,0)</f>
        <v>#REF!</v>
      </c>
      <c r="O53"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53"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53"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x14ac:dyDescent="0.3">
      <c r="A54" s="1"/>
      <c r="B54" s="1"/>
      <c r="C54" s="1"/>
      <c r="D54" s="1"/>
      <c r="E54" s="1"/>
      <c r="F54" s="1"/>
      <c r="G54" s="1"/>
      <c r="H54" s="1"/>
      <c r="I54" s="1"/>
      <c r="J54" s="1"/>
      <c r="K54" s="16">
        <v>44</v>
      </c>
      <c r="L54" s="1"/>
      <c r="M54" s="58">
        <v>40</v>
      </c>
      <c r="N54" s="58" t="e">
        <f>IF(AND('VALORACIÓN CON CONTROLES'!F40=0,'VALORACIÓN CON CONTROLES'!G40=0),#REF!,0)</f>
        <v>#REF!</v>
      </c>
      <c r="O54" s="1">
        <f>IF(AND('VALORACIÓN CON CONTROLES'!F40=0,'VALORACIÓN CON CONTROLES'!G40&gt;0),IF(OR(AND(#REF!=1,'VALORACIÓN CON CONTROLES'!G40=1),AND(#REF!=2,'VALORACIÓN CON CONTROLES'!G40=1),AND(#REF!=3,'VALORACIÓN CON CONTROLES'!G40=1),AND(#REF!=1,'VALORACIÓN CON CONTROLES'!G40=2),AND(#REF!=2,'VALORACIÓN CON CONTROLES'!G40=2)),"ZONA RIESGO BAJA",IF(OR(AND(#REF!=4,'VALORACIÓN CON CONTROLES'!G40=1),AND(#REF!=3,'VALORACIÓN CON CONTROLES'!G40=2),AND(#REF!=2,'VALORACIÓN CON CONTROLES'!G40=3),AND(#REF!=1,'VALORACIÓN CON CONTROLES'!G40=3)),"ZONA RIESGO MODERADO",IF(OR(AND(#REF!=5,'VALORACIÓN CON CONTROLES'!G40=1),AND(#REF!=5,'VALORACIÓN CON CONTROLES'!G40=2),AND(#REF!=4,'VALORACIÓN CON CONTROLES'!G40=2),AND(#REF!=4,'VALORACIÓN CON CONTROLES'!G40=3),AND(#REF!=3,'VALORACIÓN CON CONTROLES'!G40=3),AND(#REF!=2,'VALORACIÓN CON CONTROLES'!G40=4),AND(#REF!=1,'VALORACIÓN CON CONTROLES'!G40=4),AND(#REF!=1,'VALORACIÓN CON CONTROLES'!G40=5)),"ZONA RIESGO ALTO",IF(OR(AND(#REF!=5,'VALORACIÓN CON CONTROLES'!G40=3),AND(#REF!=5,'VALORACIÓN CON CONTROLES'!G40=4),AND(#REF!=5,'VALORACIÓN CON CONTROLES'!G40=5),AND(#REF!=4,'VALORACIÓN CON CONTROLES'!G40=4),AND(#REF!=4,'VALORACIÓN CON CONTROLES'!G40=5),AND(#REF!=3,'VALORACIÓN CON CONTROLES'!G40=4),AND(#REF!=3,'VALORACIÓN CON CONTROLES'!G40=5),AND(#REF!=2,'VALORACIÓN CON CONTROLES'!G40=5)),"ZONA RIESGO EXTREMO")))),0)</f>
        <v>0</v>
      </c>
      <c r="P54" s="1">
        <f>IF(AND('VALORACIÓN CON CONTROLES'!F40&gt;0,'VALORACIÓN CON CONTROLES'!G40=0),IF(OR(AND('VALORACIÓN CON CONTROLES'!F40=1,#REF!=1),AND('VALORACIÓN CON CONTROLES'!F40=2,#REF!=1),AND('VALORACIÓN CON CONTROLES'!F40=3,#REF!=1),AND('VALORACIÓN CON CONTROLES'!F40=1,#REF!=2),AND('VALORACIÓN CON CONTROLES'!F40=2,#REF!=2)),"ZONA RIESGO BAJA",IF(OR(AND('VALORACIÓN CON CONTROLES'!F40=4,#REF!=1),AND('VALORACIÓN CON CONTROLES'!F40=3,#REF!=2),AND('VALORACIÓN CON CONTROLES'!F40=2,#REF!=3),AND('VALORACIÓN CON CONTROLES'!F40=1,#REF!=3)),"ZONA RIESGO MODERADO",IF(OR(AND('VALORACIÓN CON CONTROLES'!F40=5,#REF!=1),AND('VALORACIÓN CON CONTROLES'!F40=5,#REF!=2),AND('VALORACIÓN CON CONTROLES'!F40=4,#REF!=2),AND('VALORACIÓN CON CONTROLES'!F40=4,#REF!=3),AND('VALORACIÓN CON CONTROLES'!F40=3,#REF!=3),AND('VALORACIÓN CON CONTROLES'!F40=2,#REF!=4),AND('VALORACIÓN CON CONTROLES'!F40=1,#REF!=4),AND('VALORACIÓN CON CONTROLES'!F40=1,#REF!=5)),"ZONA RIESGO ALTO",IF(OR(AND('VALORACIÓN CON CONTROLES'!F40=5,#REF!=3),AND('VALORACIÓN CON CONTROLES'!F40=5,#REF!=4),AND('VALORACIÓN CON CONTROLES'!F40=5,#REF!=5),AND('VALORACIÓN CON CONTROLES'!F40=4,#REF!=4),AND('VALORACIÓN CON CONTROLES'!F40=4,#REF!=5),AND('VALORACIÓN CON CONTROLES'!F40=3,#REF!=4),AND('VALORACIÓN CON CONTROLES'!F40=3,#REF!=5),AND('VALORACIÓN CON CONTROLES'!F40=2,#REF!=5)),"ZONA RIESGO EXTREMO")))),0)</f>
        <v>0</v>
      </c>
      <c r="Q54" s="56">
        <f>IF(AND('VALORACIÓN CON CONTROLES'!F40&gt;0,'VALORACIÓN CON CONTROLES'!G40&gt;0),IF(OR(AND('VALORACIÓN CON CONTROLES'!F40=1,'VALORACIÓN CON CONTROLES'!G40=1),AND('VALORACIÓN CON CONTROLES'!F40=2,'VALORACIÓN CON CONTROLES'!G40=1),AND('VALORACIÓN CON CONTROLES'!F40=3,'VALORACIÓN CON CONTROLES'!G40=1),AND('VALORACIÓN CON CONTROLES'!F40=1,'VALORACIÓN CON CONTROLES'!G40=2),AND('VALORACIÓN CON CONTROLES'!F40=2,'VALORACIÓN CON CONTROLES'!G40=2)),"ZONA RIESGO BAJA",IF(OR(AND('VALORACIÓN CON CONTROLES'!F40=4,'VALORACIÓN CON CONTROLES'!G40=1),AND('VALORACIÓN CON CONTROLES'!F40=3,'VALORACIÓN CON CONTROLES'!G40=2),AND('VALORACIÓN CON CONTROLES'!F40=2,'VALORACIÓN CON CONTROLES'!G40=3),AND('VALORACIÓN CON CONTROLES'!F40=1,'VALORACIÓN CON CONTROLES'!G40=3)),"ZONA RIESGO MODERADO",IF(OR(AND('VALORACIÓN CON CONTROLES'!F40=5,'VALORACIÓN CON CONTROLES'!G40=1),AND('VALORACIÓN CON CONTROLES'!F40=5,'VALORACIÓN CON CONTROLES'!G40=2),AND('VALORACIÓN CON CONTROLES'!F40=4,'VALORACIÓN CON CONTROLES'!G40=2),AND('VALORACIÓN CON CONTROLES'!F40=4,'VALORACIÓN CON CONTROLES'!G40=3),AND('VALORACIÓN CON CONTROLES'!F40=3,'VALORACIÓN CON CONTROLES'!G40=3),AND('VALORACIÓN CON CONTROLES'!F40=2,'VALORACIÓN CON CONTROLES'!G40=4),AND('VALORACIÓN CON CONTROLES'!F40=1,'VALORACIÓN CON CONTROLES'!G40=4),AND('VALORACIÓN CON CONTROLES'!F40=1,'VALORACIÓN CON CONTROLES'!G40=5)),"ZONA RIESGO ALTO",IF(OR(AND('VALORACIÓN CON CONTROLES'!F40=5,'VALORACIÓN CON CONTROLES'!G40=3),AND('VALORACIÓN CON CONTROLES'!F40=5,'VALORACIÓN CON CONTROLES'!G40=4),AND('VALORACIÓN CON CONTROLES'!F40=5,'VALORACIÓN CON CONTROLES'!G40=5),AND('VALORACIÓN CON CONTROLES'!F40=4,'VALORACIÓN CON CONTROLES'!G40=4),AND('VALORACIÓN CON CONTROLES'!F40=4,'VALORACIÓN CON CONTROLES'!G40=5),AND('VALORACIÓN CON CONTROLES'!F40=3,'VALORACIÓN CON CONTROLES'!G40=4),AND('VALORACIÓN CON CONTROLES'!F40=3,'VALORACIÓN CON CONTROLES'!G40=5),AND('VALORACIÓN CON CONTROLES'!F40=2,'VALORACIÓN CON CONTROLES'!G40=5)),"ZONA RIESGO EXTREMO")))),0)</f>
        <v>0</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x14ac:dyDescent="0.3">
      <c r="A55" s="1"/>
      <c r="B55" s="1"/>
      <c r="C55" s="1"/>
      <c r="D55" s="1"/>
      <c r="E55" s="1"/>
      <c r="F55" s="1"/>
      <c r="G55" s="1"/>
      <c r="H55" s="1"/>
      <c r="I55" s="1"/>
      <c r="J55" s="1"/>
      <c r="K55" s="64">
        <v>45</v>
      </c>
      <c r="L55" s="1"/>
      <c r="M55" s="58">
        <v>41</v>
      </c>
      <c r="N55" s="58" t="e">
        <f>IF(AND('VALORACIÓN CON CONTROLES'!F41=0,'VALORACIÓN CON CONTROLES'!G41=0),#REF!,0)</f>
        <v>#REF!</v>
      </c>
      <c r="O55" s="1">
        <f>IF(AND('VALORACIÓN CON CONTROLES'!F41=0,'VALORACIÓN CON CONTROLES'!G41&gt;0),IF(OR(AND(#REF!=1,'VALORACIÓN CON CONTROLES'!G41=1),AND(#REF!=2,'VALORACIÓN CON CONTROLES'!G41=1),AND(#REF!=3,'VALORACIÓN CON CONTROLES'!G41=1),AND(#REF!=1,'VALORACIÓN CON CONTROLES'!G41=2),AND(#REF!=2,'VALORACIÓN CON CONTROLES'!G41=2)),"ZONA RIESGO BAJA",IF(OR(AND(#REF!=4,'VALORACIÓN CON CONTROLES'!G41=1),AND(#REF!=3,'VALORACIÓN CON CONTROLES'!G41=2),AND(#REF!=2,'VALORACIÓN CON CONTROLES'!G41=3),AND(#REF!=1,'VALORACIÓN CON CONTROLES'!G41=3)),"ZONA RIESGO MODERADO",IF(OR(AND(#REF!=5,'VALORACIÓN CON CONTROLES'!G41=1),AND(#REF!=5,'VALORACIÓN CON CONTROLES'!G41=2),AND(#REF!=4,'VALORACIÓN CON CONTROLES'!G41=2),AND(#REF!=4,'VALORACIÓN CON CONTROLES'!G41=3),AND(#REF!=3,'VALORACIÓN CON CONTROLES'!G41=3),AND(#REF!=2,'VALORACIÓN CON CONTROLES'!G41=4),AND(#REF!=1,'VALORACIÓN CON CONTROLES'!G41=4),AND(#REF!=1,'VALORACIÓN CON CONTROLES'!G41=5)),"ZONA RIESGO ALTO",IF(OR(AND(#REF!=5,'VALORACIÓN CON CONTROLES'!G41=3),AND(#REF!=5,'VALORACIÓN CON CONTROLES'!G41=4),AND(#REF!=5,'VALORACIÓN CON CONTROLES'!G41=5),AND(#REF!=4,'VALORACIÓN CON CONTROLES'!G41=4),AND(#REF!=4,'VALORACIÓN CON CONTROLES'!G41=5),AND(#REF!=3,'VALORACIÓN CON CONTROLES'!G41=4),AND(#REF!=3,'VALORACIÓN CON CONTROLES'!G41=5),AND(#REF!=2,'VALORACIÓN CON CONTROLES'!G41=5)),"ZONA RIESGO EXTREMO")))),0)</f>
        <v>0</v>
      </c>
      <c r="P55" s="1">
        <f>IF(AND('VALORACIÓN CON CONTROLES'!F41&gt;0,'VALORACIÓN CON CONTROLES'!G41=0),IF(OR(AND('VALORACIÓN CON CONTROLES'!F41=1,#REF!=1),AND('VALORACIÓN CON CONTROLES'!F41=2,#REF!=1),AND('VALORACIÓN CON CONTROLES'!F41=3,#REF!=1),AND('VALORACIÓN CON CONTROLES'!F41=1,#REF!=2),AND('VALORACIÓN CON CONTROLES'!F41=2,#REF!=2)),"ZONA RIESGO BAJA",IF(OR(AND('VALORACIÓN CON CONTROLES'!F41=4,#REF!=1),AND('VALORACIÓN CON CONTROLES'!F41=3,#REF!=2),AND('VALORACIÓN CON CONTROLES'!F41=2,#REF!=3),AND('VALORACIÓN CON CONTROLES'!F41=1,#REF!=3)),"ZONA RIESGO MODERADO",IF(OR(AND('VALORACIÓN CON CONTROLES'!F41=5,#REF!=1),AND('VALORACIÓN CON CONTROLES'!F41=5,#REF!=2),AND('VALORACIÓN CON CONTROLES'!F41=4,#REF!=2),AND('VALORACIÓN CON CONTROLES'!F41=4,#REF!=3),AND('VALORACIÓN CON CONTROLES'!F41=3,#REF!=3),AND('VALORACIÓN CON CONTROLES'!F41=2,#REF!=4),AND('VALORACIÓN CON CONTROLES'!F41=1,#REF!=4),AND('VALORACIÓN CON CONTROLES'!F41=1,#REF!=5)),"ZONA RIESGO ALTO",IF(OR(AND('VALORACIÓN CON CONTROLES'!F41=5,#REF!=3),AND('VALORACIÓN CON CONTROLES'!F41=5,#REF!=4),AND('VALORACIÓN CON CONTROLES'!F41=5,#REF!=5),AND('VALORACIÓN CON CONTROLES'!F41=4,#REF!=4),AND('VALORACIÓN CON CONTROLES'!F41=4,#REF!=5),AND('VALORACIÓN CON CONTROLES'!F41=3,#REF!=4),AND('VALORACIÓN CON CONTROLES'!F41=3,#REF!=5),AND('VALORACIÓN CON CONTROLES'!F41=2,#REF!=5)),"ZONA RIESGO EXTREMO")))),0)</f>
        <v>0</v>
      </c>
      <c r="Q55" s="56">
        <f>IF(AND('VALORACIÓN CON CONTROLES'!F41&gt;0,'VALORACIÓN CON CONTROLES'!G41&gt;0),IF(OR(AND('VALORACIÓN CON CONTROLES'!F41=1,'VALORACIÓN CON CONTROLES'!G41=1),AND('VALORACIÓN CON CONTROLES'!F41=2,'VALORACIÓN CON CONTROLES'!G41=1),AND('VALORACIÓN CON CONTROLES'!F41=3,'VALORACIÓN CON CONTROLES'!G41=1),AND('VALORACIÓN CON CONTROLES'!F41=1,'VALORACIÓN CON CONTROLES'!G41=2),AND('VALORACIÓN CON CONTROLES'!F41=2,'VALORACIÓN CON CONTROLES'!G41=2)),"ZONA RIESGO BAJA",IF(OR(AND('VALORACIÓN CON CONTROLES'!F41=4,'VALORACIÓN CON CONTROLES'!G41=1),AND('VALORACIÓN CON CONTROLES'!F41=3,'VALORACIÓN CON CONTROLES'!G41=2),AND('VALORACIÓN CON CONTROLES'!F41=2,'VALORACIÓN CON CONTROLES'!G41=3),AND('VALORACIÓN CON CONTROLES'!F41=1,'VALORACIÓN CON CONTROLES'!G41=3)),"ZONA RIESGO MODERADO",IF(OR(AND('VALORACIÓN CON CONTROLES'!F41=5,'VALORACIÓN CON CONTROLES'!G41=1),AND('VALORACIÓN CON CONTROLES'!F41=5,'VALORACIÓN CON CONTROLES'!G41=2),AND('VALORACIÓN CON CONTROLES'!F41=4,'VALORACIÓN CON CONTROLES'!G41=2),AND('VALORACIÓN CON CONTROLES'!F41=4,'VALORACIÓN CON CONTROLES'!G41=3),AND('VALORACIÓN CON CONTROLES'!F41=3,'VALORACIÓN CON CONTROLES'!G41=3),AND('VALORACIÓN CON CONTROLES'!F41=2,'VALORACIÓN CON CONTROLES'!G41=4),AND('VALORACIÓN CON CONTROLES'!F41=1,'VALORACIÓN CON CONTROLES'!G41=4),AND('VALORACIÓN CON CONTROLES'!F41=1,'VALORACIÓN CON CONTROLES'!G41=5)),"ZONA RIESGO ALTO",IF(OR(AND('VALORACIÓN CON CONTROLES'!F41=5,'VALORACIÓN CON CONTROLES'!G41=3),AND('VALORACIÓN CON CONTROLES'!F41=5,'VALORACIÓN CON CONTROLES'!G41=4),AND('VALORACIÓN CON CONTROLES'!F41=5,'VALORACIÓN CON CONTROLES'!G41=5),AND('VALORACIÓN CON CONTROLES'!F41=4,'VALORACIÓN CON CONTROLES'!G41=4),AND('VALORACIÓN CON CONTROLES'!F41=4,'VALORACIÓN CON CONTROLES'!G41=5),AND('VALORACIÓN CON CONTROLES'!F41=3,'VALORACIÓN CON CONTROLES'!G41=4),AND('VALORACIÓN CON CONTROLES'!F41=3,'VALORACIÓN CON CONTROLES'!G41=5),AND('VALORACIÓN CON CONTROLES'!F41=2,'VALORACIÓN CON CONTROLES'!G41=5)),"ZONA RIESGO EXTREMO")))),0)</f>
        <v>0</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x14ac:dyDescent="0.3">
      <c r="A56" s="1"/>
      <c r="B56" s="1"/>
      <c r="C56" s="1"/>
      <c r="D56" s="1"/>
      <c r="E56" s="1"/>
      <c r="F56" s="1"/>
      <c r="G56" s="1"/>
      <c r="H56" s="1"/>
      <c r="I56" s="1"/>
      <c r="J56" s="1"/>
      <c r="K56" s="16">
        <v>46</v>
      </c>
      <c r="L56" s="1"/>
      <c r="M56" s="58">
        <v>42</v>
      </c>
      <c r="N56" s="58" t="e">
        <f>IF(AND('VALORACIÓN CON CONTROLES'!F42=0,'VALORACIÓN CON CONTROLES'!G42=0),#REF!,0)</f>
        <v>#REF!</v>
      </c>
      <c r="O56" s="1">
        <f>IF(AND('VALORACIÓN CON CONTROLES'!F42=0,'VALORACIÓN CON CONTROLES'!G42&gt;0),IF(OR(AND(#REF!=1,'VALORACIÓN CON CONTROLES'!G42=1),AND(#REF!=2,'VALORACIÓN CON CONTROLES'!G42=1),AND(#REF!=3,'VALORACIÓN CON CONTROLES'!G42=1),AND(#REF!=1,'VALORACIÓN CON CONTROLES'!G42=2),AND(#REF!=2,'VALORACIÓN CON CONTROLES'!G42=2)),"ZONA RIESGO BAJA",IF(OR(AND(#REF!=4,'VALORACIÓN CON CONTROLES'!G42=1),AND(#REF!=3,'VALORACIÓN CON CONTROLES'!G42=2),AND(#REF!=2,'VALORACIÓN CON CONTROLES'!G42=3),AND(#REF!=1,'VALORACIÓN CON CONTROLES'!G42=3)),"ZONA RIESGO MODERADO",IF(OR(AND(#REF!=5,'VALORACIÓN CON CONTROLES'!G42=1),AND(#REF!=5,'VALORACIÓN CON CONTROLES'!G42=2),AND(#REF!=4,'VALORACIÓN CON CONTROLES'!G42=2),AND(#REF!=4,'VALORACIÓN CON CONTROLES'!G42=3),AND(#REF!=3,'VALORACIÓN CON CONTROLES'!G42=3),AND(#REF!=2,'VALORACIÓN CON CONTROLES'!G42=4),AND(#REF!=1,'VALORACIÓN CON CONTROLES'!G42=4),AND(#REF!=1,'VALORACIÓN CON CONTROLES'!G42=5)),"ZONA RIESGO ALTO",IF(OR(AND(#REF!=5,'VALORACIÓN CON CONTROLES'!G42=3),AND(#REF!=5,'VALORACIÓN CON CONTROLES'!G42=4),AND(#REF!=5,'VALORACIÓN CON CONTROLES'!G42=5),AND(#REF!=4,'VALORACIÓN CON CONTROLES'!G42=4),AND(#REF!=4,'VALORACIÓN CON CONTROLES'!G42=5),AND(#REF!=3,'VALORACIÓN CON CONTROLES'!G42=4),AND(#REF!=3,'VALORACIÓN CON CONTROLES'!G42=5),AND(#REF!=2,'VALORACIÓN CON CONTROLES'!G42=5)),"ZONA RIESGO EXTREMO")))),0)</f>
        <v>0</v>
      </c>
      <c r="P56" s="1">
        <f>IF(AND('VALORACIÓN CON CONTROLES'!F42&gt;0,'VALORACIÓN CON CONTROLES'!G42=0),IF(OR(AND('VALORACIÓN CON CONTROLES'!F42=1,#REF!=1),AND('VALORACIÓN CON CONTROLES'!F42=2,#REF!=1),AND('VALORACIÓN CON CONTROLES'!F42=3,#REF!=1),AND('VALORACIÓN CON CONTROLES'!F42=1,#REF!=2),AND('VALORACIÓN CON CONTROLES'!F42=2,#REF!=2)),"ZONA RIESGO BAJA",IF(OR(AND('VALORACIÓN CON CONTROLES'!F42=4,#REF!=1),AND('VALORACIÓN CON CONTROLES'!F42=3,#REF!=2),AND('VALORACIÓN CON CONTROLES'!F42=2,#REF!=3),AND('VALORACIÓN CON CONTROLES'!F42=1,#REF!=3)),"ZONA RIESGO MODERADO",IF(OR(AND('VALORACIÓN CON CONTROLES'!F42=5,#REF!=1),AND('VALORACIÓN CON CONTROLES'!F42=5,#REF!=2),AND('VALORACIÓN CON CONTROLES'!F42=4,#REF!=2),AND('VALORACIÓN CON CONTROLES'!F42=4,#REF!=3),AND('VALORACIÓN CON CONTROLES'!F42=3,#REF!=3),AND('VALORACIÓN CON CONTROLES'!F42=2,#REF!=4),AND('VALORACIÓN CON CONTROLES'!F42=1,#REF!=4),AND('VALORACIÓN CON CONTROLES'!F42=1,#REF!=5)),"ZONA RIESGO ALTO",IF(OR(AND('VALORACIÓN CON CONTROLES'!F42=5,#REF!=3),AND('VALORACIÓN CON CONTROLES'!F42=5,#REF!=4),AND('VALORACIÓN CON CONTROLES'!F42=5,#REF!=5),AND('VALORACIÓN CON CONTROLES'!F42=4,#REF!=4),AND('VALORACIÓN CON CONTROLES'!F42=4,#REF!=5),AND('VALORACIÓN CON CONTROLES'!F42=3,#REF!=4),AND('VALORACIÓN CON CONTROLES'!F42=3,#REF!=5),AND('VALORACIÓN CON CONTROLES'!F42=2,#REF!=5)),"ZONA RIESGO EXTREMO")))),0)</f>
        <v>0</v>
      </c>
      <c r="Q56" s="56">
        <f>IF(AND('VALORACIÓN CON CONTROLES'!F42&gt;0,'VALORACIÓN CON CONTROLES'!G42&gt;0),IF(OR(AND('VALORACIÓN CON CONTROLES'!F42=1,'VALORACIÓN CON CONTROLES'!G42=1),AND('VALORACIÓN CON CONTROLES'!F42=2,'VALORACIÓN CON CONTROLES'!G42=1),AND('VALORACIÓN CON CONTROLES'!F42=3,'VALORACIÓN CON CONTROLES'!G42=1),AND('VALORACIÓN CON CONTROLES'!F42=1,'VALORACIÓN CON CONTROLES'!G42=2),AND('VALORACIÓN CON CONTROLES'!F42=2,'VALORACIÓN CON CONTROLES'!G42=2)),"ZONA RIESGO BAJA",IF(OR(AND('VALORACIÓN CON CONTROLES'!F42=4,'VALORACIÓN CON CONTROLES'!G42=1),AND('VALORACIÓN CON CONTROLES'!F42=3,'VALORACIÓN CON CONTROLES'!G42=2),AND('VALORACIÓN CON CONTROLES'!F42=2,'VALORACIÓN CON CONTROLES'!G42=3),AND('VALORACIÓN CON CONTROLES'!F42=1,'VALORACIÓN CON CONTROLES'!G42=3)),"ZONA RIESGO MODERADO",IF(OR(AND('VALORACIÓN CON CONTROLES'!F42=5,'VALORACIÓN CON CONTROLES'!G42=1),AND('VALORACIÓN CON CONTROLES'!F42=5,'VALORACIÓN CON CONTROLES'!G42=2),AND('VALORACIÓN CON CONTROLES'!F42=4,'VALORACIÓN CON CONTROLES'!G42=2),AND('VALORACIÓN CON CONTROLES'!F42=4,'VALORACIÓN CON CONTROLES'!G42=3),AND('VALORACIÓN CON CONTROLES'!F42=3,'VALORACIÓN CON CONTROLES'!G42=3),AND('VALORACIÓN CON CONTROLES'!F42=2,'VALORACIÓN CON CONTROLES'!G42=4),AND('VALORACIÓN CON CONTROLES'!F42=1,'VALORACIÓN CON CONTROLES'!G42=4),AND('VALORACIÓN CON CONTROLES'!F42=1,'VALORACIÓN CON CONTROLES'!G42=5)),"ZONA RIESGO ALTO",IF(OR(AND('VALORACIÓN CON CONTROLES'!F42=5,'VALORACIÓN CON CONTROLES'!G42=3),AND('VALORACIÓN CON CONTROLES'!F42=5,'VALORACIÓN CON CONTROLES'!G42=4),AND('VALORACIÓN CON CONTROLES'!F42=5,'VALORACIÓN CON CONTROLES'!G42=5),AND('VALORACIÓN CON CONTROLES'!F42=4,'VALORACIÓN CON CONTROLES'!G42=4),AND('VALORACIÓN CON CONTROLES'!F42=4,'VALORACIÓN CON CONTROLES'!G42=5),AND('VALORACIÓN CON CONTROLES'!F42=3,'VALORACIÓN CON CONTROLES'!G42=4),AND('VALORACIÓN CON CONTROLES'!F42=3,'VALORACIÓN CON CONTROLES'!G42=5),AND('VALORACIÓN CON CONTROLES'!F42=2,'VALORACIÓN CON CONTROLES'!G42=5)),"ZONA RIESGO EXTREMO")))),0)</f>
        <v>0</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x14ac:dyDescent="0.3">
      <c r="A57" s="1"/>
      <c r="B57" s="1"/>
      <c r="C57" s="1"/>
      <c r="D57" s="1"/>
      <c r="E57" s="1"/>
      <c r="F57" s="1"/>
      <c r="G57" s="1"/>
      <c r="H57" s="1"/>
      <c r="I57" s="1"/>
      <c r="J57" s="1"/>
      <c r="K57" s="16">
        <v>47</v>
      </c>
      <c r="L57" s="1"/>
      <c r="M57" s="58">
        <v>43</v>
      </c>
      <c r="N57" s="58" t="e">
        <f>IF(AND('VALORACIÓN CON CONTROLES'!F43=0,'VALORACIÓN CON CONTROLES'!G43=0),#REF!,0)</f>
        <v>#REF!</v>
      </c>
      <c r="O57" s="1">
        <f>IF(AND('VALORACIÓN CON CONTROLES'!F43=0,'VALORACIÓN CON CONTROLES'!G43&gt;0),IF(OR(AND(#REF!=1,'VALORACIÓN CON CONTROLES'!G43=1),AND(#REF!=2,'VALORACIÓN CON CONTROLES'!G43=1),AND(#REF!=3,'VALORACIÓN CON CONTROLES'!G43=1),AND(#REF!=1,'VALORACIÓN CON CONTROLES'!G43=2),AND(#REF!=2,'VALORACIÓN CON CONTROLES'!G43=2)),"ZONA RIESGO BAJA",IF(OR(AND(#REF!=4,'VALORACIÓN CON CONTROLES'!G43=1),AND(#REF!=3,'VALORACIÓN CON CONTROLES'!G43=2),AND(#REF!=2,'VALORACIÓN CON CONTROLES'!G43=3),AND(#REF!=1,'VALORACIÓN CON CONTROLES'!G43=3)),"ZONA RIESGO MODERADO",IF(OR(AND(#REF!=5,'VALORACIÓN CON CONTROLES'!G43=1),AND(#REF!=5,'VALORACIÓN CON CONTROLES'!G43=2),AND(#REF!=4,'VALORACIÓN CON CONTROLES'!G43=2),AND(#REF!=4,'VALORACIÓN CON CONTROLES'!G43=3),AND(#REF!=3,'VALORACIÓN CON CONTROLES'!G43=3),AND(#REF!=2,'VALORACIÓN CON CONTROLES'!G43=4),AND(#REF!=1,'VALORACIÓN CON CONTROLES'!G43=4),AND(#REF!=1,'VALORACIÓN CON CONTROLES'!G43=5)),"ZONA RIESGO ALTO",IF(OR(AND(#REF!=5,'VALORACIÓN CON CONTROLES'!G43=3),AND(#REF!=5,'VALORACIÓN CON CONTROLES'!G43=4),AND(#REF!=5,'VALORACIÓN CON CONTROLES'!G43=5),AND(#REF!=4,'VALORACIÓN CON CONTROLES'!G43=4),AND(#REF!=4,'VALORACIÓN CON CONTROLES'!G43=5),AND(#REF!=3,'VALORACIÓN CON CONTROLES'!G43=4),AND(#REF!=3,'VALORACIÓN CON CONTROLES'!G43=5),AND(#REF!=2,'VALORACIÓN CON CONTROLES'!G43=5)),"ZONA RIESGO EXTREMO")))),0)</f>
        <v>0</v>
      </c>
      <c r="P57" s="1">
        <f>IF(AND('VALORACIÓN CON CONTROLES'!F43&gt;0,'VALORACIÓN CON CONTROLES'!G43=0),IF(OR(AND('VALORACIÓN CON CONTROLES'!F43=1,#REF!=1),AND('VALORACIÓN CON CONTROLES'!F43=2,#REF!=1),AND('VALORACIÓN CON CONTROLES'!F43=3,#REF!=1),AND('VALORACIÓN CON CONTROLES'!F43=1,#REF!=2),AND('VALORACIÓN CON CONTROLES'!F43=2,#REF!=2)),"ZONA RIESGO BAJA",IF(OR(AND('VALORACIÓN CON CONTROLES'!F43=4,#REF!=1),AND('VALORACIÓN CON CONTROLES'!F43=3,#REF!=2),AND('VALORACIÓN CON CONTROLES'!F43=2,#REF!=3),AND('VALORACIÓN CON CONTROLES'!F43=1,#REF!=3)),"ZONA RIESGO MODERADO",IF(OR(AND('VALORACIÓN CON CONTROLES'!F43=5,#REF!=1),AND('VALORACIÓN CON CONTROLES'!F43=5,#REF!=2),AND('VALORACIÓN CON CONTROLES'!F43=4,#REF!=2),AND('VALORACIÓN CON CONTROLES'!F43=4,#REF!=3),AND('VALORACIÓN CON CONTROLES'!F43=3,#REF!=3),AND('VALORACIÓN CON CONTROLES'!F43=2,#REF!=4),AND('VALORACIÓN CON CONTROLES'!F43=1,#REF!=4),AND('VALORACIÓN CON CONTROLES'!F43=1,#REF!=5)),"ZONA RIESGO ALTO",IF(OR(AND('VALORACIÓN CON CONTROLES'!F43=5,#REF!=3),AND('VALORACIÓN CON CONTROLES'!F43=5,#REF!=4),AND('VALORACIÓN CON CONTROLES'!F43=5,#REF!=5),AND('VALORACIÓN CON CONTROLES'!F43=4,#REF!=4),AND('VALORACIÓN CON CONTROLES'!F43=4,#REF!=5),AND('VALORACIÓN CON CONTROLES'!F43=3,#REF!=4),AND('VALORACIÓN CON CONTROLES'!F43=3,#REF!=5),AND('VALORACIÓN CON CONTROLES'!F43=2,#REF!=5)),"ZONA RIESGO EXTREMO")))),0)</f>
        <v>0</v>
      </c>
      <c r="Q57" s="56">
        <f>IF(AND('VALORACIÓN CON CONTROLES'!F43&gt;0,'VALORACIÓN CON CONTROLES'!G43&gt;0),IF(OR(AND('VALORACIÓN CON CONTROLES'!F43=1,'VALORACIÓN CON CONTROLES'!G43=1),AND('VALORACIÓN CON CONTROLES'!F43=2,'VALORACIÓN CON CONTROLES'!G43=1),AND('VALORACIÓN CON CONTROLES'!F43=3,'VALORACIÓN CON CONTROLES'!G43=1),AND('VALORACIÓN CON CONTROLES'!F43=1,'VALORACIÓN CON CONTROLES'!G43=2),AND('VALORACIÓN CON CONTROLES'!F43=2,'VALORACIÓN CON CONTROLES'!G43=2)),"ZONA RIESGO BAJA",IF(OR(AND('VALORACIÓN CON CONTROLES'!F43=4,'VALORACIÓN CON CONTROLES'!G43=1),AND('VALORACIÓN CON CONTROLES'!F43=3,'VALORACIÓN CON CONTROLES'!G43=2),AND('VALORACIÓN CON CONTROLES'!F43=2,'VALORACIÓN CON CONTROLES'!G43=3),AND('VALORACIÓN CON CONTROLES'!F43=1,'VALORACIÓN CON CONTROLES'!G43=3)),"ZONA RIESGO MODERADO",IF(OR(AND('VALORACIÓN CON CONTROLES'!F43=5,'VALORACIÓN CON CONTROLES'!G43=1),AND('VALORACIÓN CON CONTROLES'!F43=5,'VALORACIÓN CON CONTROLES'!G43=2),AND('VALORACIÓN CON CONTROLES'!F43=4,'VALORACIÓN CON CONTROLES'!G43=2),AND('VALORACIÓN CON CONTROLES'!F43=4,'VALORACIÓN CON CONTROLES'!G43=3),AND('VALORACIÓN CON CONTROLES'!F43=3,'VALORACIÓN CON CONTROLES'!G43=3),AND('VALORACIÓN CON CONTROLES'!F43=2,'VALORACIÓN CON CONTROLES'!G43=4),AND('VALORACIÓN CON CONTROLES'!F43=1,'VALORACIÓN CON CONTROLES'!G43=4),AND('VALORACIÓN CON CONTROLES'!F43=1,'VALORACIÓN CON CONTROLES'!G43=5)),"ZONA RIESGO ALTO",IF(OR(AND('VALORACIÓN CON CONTROLES'!F43=5,'VALORACIÓN CON CONTROLES'!G43=3),AND('VALORACIÓN CON CONTROLES'!F43=5,'VALORACIÓN CON CONTROLES'!G43=4),AND('VALORACIÓN CON CONTROLES'!F43=5,'VALORACIÓN CON CONTROLES'!G43=5),AND('VALORACIÓN CON CONTROLES'!F43=4,'VALORACIÓN CON CONTROLES'!G43=4),AND('VALORACIÓN CON CONTROLES'!F43=4,'VALORACIÓN CON CONTROLES'!G43=5),AND('VALORACIÓN CON CONTROLES'!F43=3,'VALORACIÓN CON CONTROLES'!G43=4),AND('VALORACIÓN CON CONTROLES'!F43=3,'VALORACIÓN CON CONTROLES'!G43=5),AND('VALORACIÓN CON CONTROLES'!F43=2,'VALORACIÓN CON CONTROLES'!G43=5)),"ZONA RIESGO EXTREMO")))),0)</f>
        <v>0</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x14ac:dyDescent="0.3">
      <c r="A58" s="1"/>
      <c r="B58" s="1"/>
      <c r="C58" s="1"/>
      <c r="D58" s="1"/>
      <c r="E58" s="1"/>
      <c r="F58" s="1"/>
      <c r="G58" s="1"/>
      <c r="H58" s="1"/>
      <c r="I58" s="1"/>
      <c r="J58" s="1"/>
      <c r="K58" s="64">
        <v>48</v>
      </c>
      <c r="L58" s="1"/>
      <c r="M58" s="58">
        <v>44</v>
      </c>
      <c r="N58" s="58" t="e">
        <f>IF(AND('VALORACIÓN CON CONTROLES'!F44=0,'VALORACIÓN CON CONTROLES'!G44=0),#REF!,0)</f>
        <v>#REF!</v>
      </c>
      <c r="O58" s="1">
        <f>IF(AND('VALORACIÓN CON CONTROLES'!F44=0,'VALORACIÓN CON CONTROLES'!G44&gt;0),IF(OR(AND(#REF!=1,'VALORACIÓN CON CONTROLES'!G44=1),AND(#REF!=2,'VALORACIÓN CON CONTROLES'!G44=1),AND(#REF!=3,'VALORACIÓN CON CONTROLES'!G44=1),AND(#REF!=1,'VALORACIÓN CON CONTROLES'!G44=2),AND(#REF!=2,'VALORACIÓN CON CONTROLES'!G44=2)),"ZONA RIESGO BAJA",IF(OR(AND(#REF!=4,'VALORACIÓN CON CONTROLES'!G44=1),AND(#REF!=3,'VALORACIÓN CON CONTROLES'!G44=2),AND(#REF!=2,'VALORACIÓN CON CONTROLES'!G44=3),AND(#REF!=1,'VALORACIÓN CON CONTROLES'!G44=3)),"ZONA RIESGO MODERADO",IF(OR(AND(#REF!=5,'VALORACIÓN CON CONTROLES'!G44=1),AND(#REF!=5,'VALORACIÓN CON CONTROLES'!G44=2),AND(#REF!=4,'VALORACIÓN CON CONTROLES'!G44=2),AND(#REF!=4,'VALORACIÓN CON CONTROLES'!G44=3),AND(#REF!=3,'VALORACIÓN CON CONTROLES'!G44=3),AND(#REF!=2,'VALORACIÓN CON CONTROLES'!G44=4),AND(#REF!=1,'VALORACIÓN CON CONTROLES'!G44=4),AND(#REF!=1,'VALORACIÓN CON CONTROLES'!G44=5)),"ZONA RIESGO ALTO",IF(OR(AND(#REF!=5,'VALORACIÓN CON CONTROLES'!G44=3),AND(#REF!=5,'VALORACIÓN CON CONTROLES'!G44=4),AND(#REF!=5,'VALORACIÓN CON CONTROLES'!G44=5),AND(#REF!=4,'VALORACIÓN CON CONTROLES'!G44=4),AND(#REF!=4,'VALORACIÓN CON CONTROLES'!G44=5),AND(#REF!=3,'VALORACIÓN CON CONTROLES'!G44=4),AND(#REF!=3,'VALORACIÓN CON CONTROLES'!G44=5),AND(#REF!=2,'VALORACIÓN CON CONTROLES'!G44=5)),"ZONA RIESGO EXTREMO")))),0)</f>
        <v>0</v>
      </c>
      <c r="P58" s="1">
        <f>IF(AND('VALORACIÓN CON CONTROLES'!F44&gt;0,'VALORACIÓN CON CONTROLES'!G44=0),IF(OR(AND('VALORACIÓN CON CONTROLES'!F44=1,#REF!=1),AND('VALORACIÓN CON CONTROLES'!F44=2,#REF!=1),AND('VALORACIÓN CON CONTROLES'!F44=3,#REF!=1),AND('VALORACIÓN CON CONTROLES'!F44=1,#REF!=2),AND('VALORACIÓN CON CONTROLES'!F44=2,#REF!=2)),"ZONA RIESGO BAJA",IF(OR(AND('VALORACIÓN CON CONTROLES'!F44=4,#REF!=1),AND('VALORACIÓN CON CONTROLES'!F44=3,#REF!=2),AND('VALORACIÓN CON CONTROLES'!F44=2,#REF!=3),AND('VALORACIÓN CON CONTROLES'!F44=1,#REF!=3)),"ZONA RIESGO MODERADO",IF(OR(AND('VALORACIÓN CON CONTROLES'!F44=5,#REF!=1),AND('VALORACIÓN CON CONTROLES'!F44=5,#REF!=2),AND('VALORACIÓN CON CONTROLES'!F44=4,#REF!=2),AND('VALORACIÓN CON CONTROLES'!F44=4,#REF!=3),AND('VALORACIÓN CON CONTROLES'!F44=3,#REF!=3),AND('VALORACIÓN CON CONTROLES'!F44=2,#REF!=4),AND('VALORACIÓN CON CONTROLES'!F44=1,#REF!=4),AND('VALORACIÓN CON CONTROLES'!F44=1,#REF!=5)),"ZONA RIESGO ALTO",IF(OR(AND('VALORACIÓN CON CONTROLES'!F44=5,#REF!=3),AND('VALORACIÓN CON CONTROLES'!F44=5,#REF!=4),AND('VALORACIÓN CON CONTROLES'!F44=5,#REF!=5),AND('VALORACIÓN CON CONTROLES'!F44=4,#REF!=4),AND('VALORACIÓN CON CONTROLES'!F44=4,#REF!=5),AND('VALORACIÓN CON CONTROLES'!F44=3,#REF!=4),AND('VALORACIÓN CON CONTROLES'!F44=3,#REF!=5),AND('VALORACIÓN CON CONTROLES'!F44=2,#REF!=5)),"ZONA RIESGO EXTREMO")))),0)</f>
        <v>0</v>
      </c>
      <c r="Q58" s="56">
        <f>IF(AND('VALORACIÓN CON CONTROLES'!F44&gt;0,'VALORACIÓN CON CONTROLES'!G44&gt;0),IF(OR(AND('VALORACIÓN CON CONTROLES'!F44=1,'VALORACIÓN CON CONTROLES'!G44=1),AND('VALORACIÓN CON CONTROLES'!F44=2,'VALORACIÓN CON CONTROLES'!G44=1),AND('VALORACIÓN CON CONTROLES'!F44=3,'VALORACIÓN CON CONTROLES'!G44=1),AND('VALORACIÓN CON CONTROLES'!F44=1,'VALORACIÓN CON CONTROLES'!G44=2),AND('VALORACIÓN CON CONTROLES'!F44=2,'VALORACIÓN CON CONTROLES'!G44=2)),"ZONA RIESGO BAJA",IF(OR(AND('VALORACIÓN CON CONTROLES'!F44=4,'VALORACIÓN CON CONTROLES'!G44=1),AND('VALORACIÓN CON CONTROLES'!F44=3,'VALORACIÓN CON CONTROLES'!G44=2),AND('VALORACIÓN CON CONTROLES'!F44=2,'VALORACIÓN CON CONTROLES'!G44=3),AND('VALORACIÓN CON CONTROLES'!F44=1,'VALORACIÓN CON CONTROLES'!G44=3)),"ZONA RIESGO MODERADO",IF(OR(AND('VALORACIÓN CON CONTROLES'!F44=5,'VALORACIÓN CON CONTROLES'!G44=1),AND('VALORACIÓN CON CONTROLES'!F44=5,'VALORACIÓN CON CONTROLES'!G44=2),AND('VALORACIÓN CON CONTROLES'!F44=4,'VALORACIÓN CON CONTROLES'!G44=2),AND('VALORACIÓN CON CONTROLES'!F44=4,'VALORACIÓN CON CONTROLES'!G44=3),AND('VALORACIÓN CON CONTROLES'!F44=3,'VALORACIÓN CON CONTROLES'!G44=3),AND('VALORACIÓN CON CONTROLES'!F44=2,'VALORACIÓN CON CONTROLES'!G44=4),AND('VALORACIÓN CON CONTROLES'!F44=1,'VALORACIÓN CON CONTROLES'!G44=4),AND('VALORACIÓN CON CONTROLES'!F44=1,'VALORACIÓN CON CONTROLES'!G44=5)),"ZONA RIESGO ALTO",IF(OR(AND('VALORACIÓN CON CONTROLES'!F44=5,'VALORACIÓN CON CONTROLES'!G44=3),AND('VALORACIÓN CON CONTROLES'!F44=5,'VALORACIÓN CON CONTROLES'!G44=4),AND('VALORACIÓN CON CONTROLES'!F44=5,'VALORACIÓN CON CONTROLES'!G44=5),AND('VALORACIÓN CON CONTROLES'!F44=4,'VALORACIÓN CON CONTROLES'!G44=4),AND('VALORACIÓN CON CONTROLES'!F44=4,'VALORACIÓN CON CONTROLES'!G44=5),AND('VALORACIÓN CON CONTROLES'!F44=3,'VALORACIÓN CON CONTROLES'!G44=4),AND('VALORACIÓN CON CONTROLES'!F44=3,'VALORACIÓN CON CONTROLES'!G44=5),AND('VALORACIÓN CON CONTROLES'!F44=2,'VALORACIÓN CON CONTROLES'!G44=5)),"ZONA RIESGO EXTREMO")))),0)</f>
        <v>0</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x14ac:dyDescent="0.3">
      <c r="A59" s="1"/>
      <c r="B59" s="1"/>
      <c r="C59" s="1"/>
      <c r="D59" s="1"/>
      <c r="E59" s="1"/>
      <c r="F59" s="1"/>
      <c r="G59" s="1"/>
      <c r="H59" s="1"/>
      <c r="I59" s="1"/>
      <c r="J59" s="1"/>
      <c r="K59" s="16">
        <v>49</v>
      </c>
      <c r="L59" s="1"/>
      <c r="M59" s="58">
        <v>45</v>
      </c>
      <c r="N59" s="58" t="e">
        <f>IF(AND('VALORACIÓN CON CONTROLES'!F45=0,'VALORACIÓN CON CONTROLES'!G45=0),#REF!,0)</f>
        <v>#REF!</v>
      </c>
      <c r="O59" s="1">
        <f>IF(AND('VALORACIÓN CON CONTROLES'!F45=0,'VALORACIÓN CON CONTROLES'!G45&gt;0),IF(OR(AND(#REF!=1,'VALORACIÓN CON CONTROLES'!G45=1),AND(#REF!=2,'VALORACIÓN CON CONTROLES'!G45=1),AND(#REF!=3,'VALORACIÓN CON CONTROLES'!G45=1),AND(#REF!=1,'VALORACIÓN CON CONTROLES'!G45=2),AND(#REF!=2,'VALORACIÓN CON CONTROLES'!G45=2)),"ZONA RIESGO BAJA",IF(OR(AND(#REF!=4,'VALORACIÓN CON CONTROLES'!G45=1),AND(#REF!=3,'VALORACIÓN CON CONTROLES'!G45=2),AND(#REF!=2,'VALORACIÓN CON CONTROLES'!G45=3),AND(#REF!=1,'VALORACIÓN CON CONTROLES'!G45=3)),"ZONA RIESGO MODERADO",IF(OR(AND(#REF!=5,'VALORACIÓN CON CONTROLES'!G45=1),AND(#REF!=5,'VALORACIÓN CON CONTROLES'!G45=2),AND(#REF!=4,'VALORACIÓN CON CONTROLES'!G45=2),AND(#REF!=4,'VALORACIÓN CON CONTROLES'!G45=3),AND(#REF!=3,'VALORACIÓN CON CONTROLES'!G45=3),AND(#REF!=2,'VALORACIÓN CON CONTROLES'!G45=4),AND(#REF!=1,'VALORACIÓN CON CONTROLES'!G45=4),AND(#REF!=1,'VALORACIÓN CON CONTROLES'!G45=5)),"ZONA RIESGO ALTO",IF(OR(AND(#REF!=5,'VALORACIÓN CON CONTROLES'!G45=3),AND(#REF!=5,'VALORACIÓN CON CONTROLES'!G45=4),AND(#REF!=5,'VALORACIÓN CON CONTROLES'!G45=5),AND(#REF!=4,'VALORACIÓN CON CONTROLES'!G45=4),AND(#REF!=4,'VALORACIÓN CON CONTROLES'!G45=5),AND(#REF!=3,'VALORACIÓN CON CONTROLES'!G45=4),AND(#REF!=3,'VALORACIÓN CON CONTROLES'!G45=5),AND(#REF!=2,'VALORACIÓN CON CONTROLES'!G45=5)),"ZONA RIESGO EXTREMO")))),0)</f>
        <v>0</v>
      </c>
      <c r="P59" s="1">
        <f>IF(AND('VALORACIÓN CON CONTROLES'!F45&gt;0,'VALORACIÓN CON CONTROLES'!G45=0),IF(OR(AND('VALORACIÓN CON CONTROLES'!F45=1,#REF!=1),AND('VALORACIÓN CON CONTROLES'!F45=2,#REF!=1),AND('VALORACIÓN CON CONTROLES'!F45=3,#REF!=1),AND('VALORACIÓN CON CONTROLES'!F45=1,#REF!=2),AND('VALORACIÓN CON CONTROLES'!F45=2,#REF!=2)),"ZONA RIESGO BAJA",IF(OR(AND('VALORACIÓN CON CONTROLES'!F45=4,#REF!=1),AND('VALORACIÓN CON CONTROLES'!F45=3,#REF!=2),AND('VALORACIÓN CON CONTROLES'!F45=2,#REF!=3),AND('VALORACIÓN CON CONTROLES'!F45=1,#REF!=3)),"ZONA RIESGO MODERADO",IF(OR(AND('VALORACIÓN CON CONTROLES'!F45=5,#REF!=1),AND('VALORACIÓN CON CONTROLES'!F45=5,#REF!=2),AND('VALORACIÓN CON CONTROLES'!F45=4,#REF!=2),AND('VALORACIÓN CON CONTROLES'!F45=4,#REF!=3),AND('VALORACIÓN CON CONTROLES'!F45=3,#REF!=3),AND('VALORACIÓN CON CONTROLES'!F45=2,#REF!=4),AND('VALORACIÓN CON CONTROLES'!F45=1,#REF!=4),AND('VALORACIÓN CON CONTROLES'!F45=1,#REF!=5)),"ZONA RIESGO ALTO",IF(OR(AND('VALORACIÓN CON CONTROLES'!F45=5,#REF!=3),AND('VALORACIÓN CON CONTROLES'!F45=5,#REF!=4),AND('VALORACIÓN CON CONTROLES'!F45=5,#REF!=5),AND('VALORACIÓN CON CONTROLES'!F45=4,#REF!=4),AND('VALORACIÓN CON CONTROLES'!F45=4,#REF!=5),AND('VALORACIÓN CON CONTROLES'!F45=3,#REF!=4),AND('VALORACIÓN CON CONTROLES'!F45=3,#REF!=5),AND('VALORACIÓN CON CONTROLES'!F45=2,#REF!=5)),"ZONA RIESGO EXTREMO")))),0)</f>
        <v>0</v>
      </c>
      <c r="Q59" s="56">
        <f>IF(AND('VALORACIÓN CON CONTROLES'!F45&gt;0,'VALORACIÓN CON CONTROLES'!G45&gt;0),IF(OR(AND('VALORACIÓN CON CONTROLES'!F45=1,'VALORACIÓN CON CONTROLES'!G45=1),AND('VALORACIÓN CON CONTROLES'!F45=2,'VALORACIÓN CON CONTROLES'!G45=1),AND('VALORACIÓN CON CONTROLES'!F45=3,'VALORACIÓN CON CONTROLES'!G45=1),AND('VALORACIÓN CON CONTROLES'!F45=1,'VALORACIÓN CON CONTROLES'!G45=2),AND('VALORACIÓN CON CONTROLES'!F45=2,'VALORACIÓN CON CONTROLES'!G45=2)),"ZONA RIESGO BAJA",IF(OR(AND('VALORACIÓN CON CONTROLES'!F45=4,'VALORACIÓN CON CONTROLES'!G45=1),AND('VALORACIÓN CON CONTROLES'!F45=3,'VALORACIÓN CON CONTROLES'!G45=2),AND('VALORACIÓN CON CONTROLES'!F45=2,'VALORACIÓN CON CONTROLES'!G45=3),AND('VALORACIÓN CON CONTROLES'!F45=1,'VALORACIÓN CON CONTROLES'!G45=3)),"ZONA RIESGO MODERADO",IF(OR(AND('VALORACIÓN CON CONTROLES'!F45=5,'VALORACIÓN CON CONTROLES'!G45=1),AND('VALORACIÓN CON CONTROLES'!F45=5,'VALORACIÓN CON CONTROLES'!G45=2),AND('VALORACIÓN CON CONTROLES'!F45=4,'VALORACIÓN CON CONTROLES'!G45=2),AND('VALORACIÓN CON CONTROLES'!F45=4,'VALORACIÓN CON CONTROLES'!G45=3),AND('VALORACIÓN CON CONTROLES'!F45=3,'VALORACIÓN CON CONTROLES'!G45=3),AND('VALORACIÓN CON CONTROLES'!F45=2,'VALORACIÓN CON CONTROLES'!G45=4),AND('VALORACIÓN CON CONTROLES'!F45=1,'VALORACIÓN CON CONTROLES'!G45=4),AND('VALORACIÓN CON CONTROLES'!F45=1,'VALORACIÓN CON CONTROLES'!G45=5)),"ZONA RIESGO ALTO",IF(OR(AND('VALORACIÓN CON CONTROLES'!F45=5,'VALORACIÓN CON CONTROLES'!G45=3),AND('VALORACIÓN CON CONTROLES'!F45=5,'VALORACIÓN CON CONTROLES'!G45=4),AND('VALORACIÓN CON CONTROLES'!F45=5,'VALORACIÓN CON CONTROLES'!G45=5),AND('VALORACIÓN CON CONTROLES'!F45=4,'VALORACIÓN CON CONTROLES'!G45=4),AND('VALORACIÓN CON CONTROLES'!F45=4,'VALORACIÓN CON CONTROLES'!G45=5),AND('VALORACIÓN CON CONTROLES'!F45=3,'VALORACIÓN CON CONTROLES'!G45=4),AND('VALORACIÓN CON CONTROLES'!F45=3,'VALORACIÓN CON CONTROLES'!G45=5),AND('VALORACIÓN CON CONTROLES'!F45=2,'VALORACIÓN CON CONTROLES'!G45=5)),"ZONA RIESGO EXTREMO")))),0)</f>
        <v>0</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x14ac:dyDescent="0.3">
      <c r="A60" s="1"/>
      <c r="B60" s="1"/>
      <c r="C60" s="1"/>
      <c r="D60" s="1"/>
      <c r="E60" s="1"/>
      <c r="F60" s="1"/>
      <c r="G60" s="1"/>
      <c r="H60" s="1"/>
      <c r="I60" s="1"/>
      <c r="J60" s="1"/>
      <c r="K60" s="16">
        <v>50</v>
      </c>
      <c r="L60" s="1"/>
      <c r="M60" s="58">
        <v>46</v>
      </c>
      <c r="N60" s="58" t="e">
        <f>IF(AND('VALORACIÓN CON CONTROLES'!F46=0,'VALORACIÓN CON CONTROLES'!G46=0),#REF!,0)</f>
        <v>#REF!</v>
      </c>
      <c r="O60" s="1">
        <f>IF(AND('VALORACIÓN CON CONTROLES'!F46=0,'VALORACIÓN CON CONTROLES'!G46&gt;0),IF(OR(AND(#REF!=1,'VALORACIÓN CON CONTROLES'!G46=1),AND(#REF!=2,'VALORACIÓN CON CONTROLES'!G46=1),AND(#REF!=3,'VALORACIÓN CON CONTROLES'!G46=1),AND(#REF!=1,'VALORACIÓN CON CONTROLES'!G46=2),AND(#REF!=2,'VALORACIÓN CON CONTROLES'!G46=2)),"ZONA RIESGO BAJA",IF(OR(AND(#REF!=4,'VALORACIÓN CON CONTROLES'!G46=1),AND(#REF!=3,'VALORACIÓN CON CONTROLES'!G46=2),AND(#REF!=2,'VALORACIÓN CON CONTROLES'!G46=3),AND(#REF!=1,'VALORACIÓN CON CONTROLES'!G46=3)),"ZONA RIESGO MODERADO",IF(OR(AND(#REF!=5,'VALORACIÓN CON CONTROLES'!G46=1),AND(#REF!=5,'VALORACIÓN CON CONTROLES'!G46=2),AND(#REF!=4,'VALORACIÓN CON CONTROLES'!G46=2),AND(#REF!=4,'VALORACIÓN CON CONTROLES'!G46=3),AND(#REF!=3,'VALORACIÓN CON CONTROLES'!G46=3),AND(#REF!=2,'VALORACIÓN CON CONTROLES'!G46=4),AND(#REF!=1,'VALORACIÓN CON CONTROLES'!G46=4),AND(#REF!=1,'VALORACIÓN CON CONTROLES'!G46=5)),"ZONA RIESGO ALTO",IF(OR(AND(#REF!=5,'VALORACIÓN CON CONTROLES'!G46=3),AND(#REF!=5,'VALORACIÓN CON CONTROLES'!G46=4),AND(#REF!=5,'VALORACIÓN CON CONTROLES'!G46=5),AND(#REF!=4,'VALORACIÓN CON CONTROLES'!G46=4),AND(#REF!=4,'VALORACIÓN CON CONTROLES'!G46=5),AND(#REF!=3,'VALORACIÓN CON CONTROLES'!G46=4),AND(#REF!=3,'VALORACIÓN CON CONTROLES'!G46=5),AND(#REF!=2,'VALORACIÓN CON CONTROLES'!G46=5)),"ZONA RIESGO EXTREMO")))),0)</f>
        <v>0</v>
      </c>
      <c r="P60" s="1">
        <f>IF(AND('VALORACIÓN CON CONTROLES'!F46&gt;0,'VALORACIÓN CON CONTROLES'!G46=0),IF(OR(AND('VALORACIÓN CON CONTROLES'!F46=1,#REF!=1),AND('VALORACIÓN CON CONTROLES'!F46=2,#REF!=1),AND('VALORACIÓN CON CONTROLES'!F46=3,#REF!=1),AND('VALORACIÓN CON CONTROLES'!F46=1,#REF!=2),AND('VALORACIÓN CON CONTROLES'!F46=2,#REF!=2)),"ZONA RIESGO BAJA",IF(OR(AND('VALORACIÓN CON CONTROLES'!F46=4,#REF!=1),AND('VALORACIÓN CON CONTROLES'!F46=3,#REF!=2),AND('VALORACIÓN CON CONTROLES'!F46=2,#REF!=3),AND('VALORACIÓN CON CONTROLES'!F46=1,#REF!=3)),"ZONA RIESGO MODERADO",IF(OR(AND('VALORACIÓN CON CONTROLES'!F46=5,#REF!=1),AND('VALORACIÓN CON CONTROLES'!F46=5,#REF!=2),AND('VALORACIÓN CON CONTROLES'!F46=4,#REF!=2),AND('VALORACIÓN CON CONTROLES'!F46=4,#REF!=3),AND('VALORACIÓN CON CONTROLES'!F46=3,#REF!=3),AND('VALORACIÓN CON CONTROLES'!F46=2,#REF!=4),AND('VALORACIÓN CON CONTROLES'!F46=1,#REF!=4),AND('VALORACIÓN CON CONTROLES'!F46=1,#REF!=5)),"ZONA RIESGO ALTO",IF(OR(AND('VALORACIÓN CON CONTROLES'!F46=5,#REF!=3),AND('VALORACIÓN CON CONTROLES'!F46=5,#REF!=4),AND('VALORACIÓN CON CONTROLES'!F46=5,#REF!=5),AND('VALORACIÓN CON CONTROLES'!F46=4,#REF!=4),AND('VALORACIÓN CON CONTROLES'!F46=4,#REF!=5),AND('VALORACIÓN CON CONTROLES'!F46=3,#REF!=4),AND('VALORACIÓN CON CONTROLES'!F46=3,#REF!=5),AND('VALORACIÓN CON CONTROLES'!F46=2,#REF!=5)),"ZONA RIESGO EXTREMO")))),0)</f>
        <v>0</v>
      </c>
      <c r="Q60" s="56">
        <f>IF(AND('VALORACIÓN CON CONTROLES'!F46&gt;0,'VALORACIÓN CON CONTROLES'!G46&gt;0),IF(OR(AND('VALORACIÓN CON CONTROLES'!F46=1,'VALORACIÓN CON CONTROLES'!G46=1),AND('VALORACIÓN CON CONTROLES'!F46=2,'VALORACIÓN CON CONTROLES'!G46=1),AND('VALORACIÓN CON CONTROLES'!F46=3,'VALORACIÓN CON CONTROLES'!G46=1),AND('VALORACIÓN CON CONTROLES'!F46=1,'VALORACIÓN CON CONTROLES'!G46=2),AND('VALORACIÓN CON CONTROLES'!F46=2,'VALORACIÓN CON CONTROLES'!G46=2)),"ZONA RIESGO BAJA",IF(OR(AND('VALORACIÓN CON CONTROLES'!F46=4,'VALORACIÓN CON CONTROLES'!G46=1),AND('VALORACIÓN CON CONTROLES'!F46=3,'VALORACIÓN CON CONTROLES'!G46=2),AND('VALORACIÓN CON CONTROLES'!F46=2,'VALORACIÓN CON CONTROLES'!G46=3),AND('VALORACIÓN CON CONTROLES'!F46=1,'VALORACIÓN CON CONTROLES'!G46=3)),"ZONA RIESGO MODERADO",IF(OR(AND('VALORACIÓN CON CONTROLES'!F46=5,'VALORACIÓN CON CONTROLES'!G46=1),AND('VALORACIÓN CON CONTROLES'!F46=5,'VALORACIÓN CON CONTROLES'!G46=2),AND('VALORACIÓN CON CONTROLES'!F46=4,'VALORACIÓN CON CONTROLES'!G46=2),AND('VALORACIÓN CON CONTROLES'!F46=4,'VALORACIÓN CON CONTROLES'!G46=3),AND('VALORACIÓN CON CONTROLES'!F46=3,'VALORACIÓN CON CONTROLES'!G46=3),AND('VALORACIÓN CON CONTROLES'!F46=2,'VALORACIÓN CON CONTROLES'!G46=4),AND('VALORACIÓN CON CONTROLES'!F46=1,'VALORACIÓN CON CONTROLES'!G46=4),AND('VALORACIÓN CON CONTROLES'!F46=1,'VALORACIÓN CON CONTROLES'!G46=5)),"ZONA RIESGO ALTO",IF(OR(AND('VALORACIÓN CON CONTROLES'!F46=5,'VALORACIÓN CON CONTROLES'!G46=3),AND('VALORACIÓN CON CONTROLES'!F46=5,'VALORACIÓN CON CONTROLES'!G46=4),AND('VALORACIÓN CON CONTROLES'!F46=5,'VALORACIÓN CON CONTROLES'!G46=5),AND('VALORACIÓN CON CONTROLES'!F46=4,'VALORACIÓN CON CONTROLES'!G46=4),AND('VALORACIÓN CON CONTROLES'!F46=4,'VALORACIÓN CON CONTROLES'!G46=5),AND('VALORACIÓN CON CONTROLES'!F46=3,'VALORACIÓN CON CONTROLES'!G46=4),AND('VALORACIÓN CON CONTROLES'!F46=3,'VALORACIÓN CON CONTROLES'!G46=5),AND('VALORACIÓN CON CONTROLES'!F46=2,'VALORACIÓN CON CONTROLES'!G46=5)),"ZONA RIESGO EXTREMO")))),0)</f>
        <v>0</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x14ac:dyDescent="0.3">
      <c r="A61" s="1"/>
      <c r="B61" s="1"/>
      <c r="C61" s="1"/>
      <c r="D61" s="1"/>
      <c r="E61" s="1"/>
      <c r="F61" s="1"/>
      <c r="G61" s="1"/>
      <c r="H61" s="1"/>
      <c r="I61" s="1"/>
      <c r="J61" s="1"/>
      <c r="K61" s="64">
        <v>51</v>
      </c>
      <c r="L61" s="1"/>
      <c r="M61" s="58">
        <v>47</v>
      </c>
      <c r="N61" s="58" t="e">
        <f>IF(AND('VALORACIÓN CON CONTROLES'!F47=0,'VALORACIÓN CON CONTROLES'!G47=0),#REF!,0)</f>
        <v>#REF!</v>
      </c>
      <c r="O61" s="1">
        <f>IF(AND('VALORACIÓN CON CONTROLES'!F47=0,'VALORACIÓN CON CONTROLES'!G47&gt;0),IF(OR(AND(#REF!=1,'VALORACIÓN CON CONTROLES'!G47=1),AND(#REF!=2,'VALORACIÓN CON CONTROLES'!G47=1),AND(#REF!=3,'VALORACIÓN CON CONTROLES'!G47=1),AND(#REF!=1,'VALORACIÓN CON CONTROLES'!G47=2),AND(#REF!=2,'VALORACIÓN CON CONTROLES'!G47=2)),"ZONA RIESGO BAJA",IF(OR(AND(#REF!=4,'VALORACIÓN CON CONTROLES'!G47=1),AND(#REF!=3,'VALORACIÓN CON CONTROLES'!G47=2),AND(#REF!=2,'VALORACIÓN CON CONTROLES'!G47=3),AND(#REF!=1,'VALORACIÓN CON CONTROLES'!G47=3)),"ZONA RIESGO MODERADO",IF(OR(AND(#REF!=5,'VALORACIÓN CON CONTROLES'!G47=1),AND(#REF!=5,'VALORACIÓN CON CONTROLES'!G47=2),AND(#REF!=4,'VALORACIÓN CON CONTROLES'!G47=2),AND(#REF!=4,'VALORACIÓN CON CONTROLES'!G47=3),AND(#REF!=3,'VALORACIÓN CON CONTROLES'!G47=3),AND(#REF!=2,'VALORACIÓN CON CONTROLES'!G47=4),AND(#REF!=1,'VALORACIÓN CON CONTROLES'!G47=4),AND(#REF!=1,'VALORACIÓN CON CONTROLES'!G47=5)),"ZONA RIESGO ALTO",IF(OR(AND(#REF!=5,'VALORACIÓN CON CONTROLES'!G47=3),AND(#REF!=5,'VALORACIÓN CON CONTROLES'!G47=4),AND(#REF!=5,'VALORACIÓN CON CONTROLES'!G47=5),AND(#REF!=4,'VALORACIÓN CON CONTROLES'!G47=4),AND(#REF!=4,'VALORACIÓN CON CONTROLES'!G47=5),AND(#REF!=3,'VALORACIÓN CON CONTROLES'!G47=4),AND(#REF!=3,'VALORACIÓN CON CONTROLES'!G47=5),AND(#REF!=2,'VALORACIÓN CON CONTROLES'!G47=5)),"ZONA RIESGO EXTREMO")))),0)</f>
        <v>0</v>
      </c>
      <c r="P61" s="1">
        <f>IF(AND('VALORACIÓN CON CONTROLES'!F47&gt;0,'VALORACIÓN CON CONTROLES'!G47=0),IF(OR(AND('VALORACIÓN CON CONTROLES'!F47=1,#REF!=1),AND('VALORACIÓN CON CONTROLES'!F47=2,#REF!=1),AND('VALORACIÓN CON CONTROLES'!F47=3,#REF!=1),AND('VALORACIÓN CON CONTROLES'!F47=1,#REF!=2),AND('VALORACIÓN CON CONTROLES'!F47=2,#REF!=2)),"ZONA RIESGO BAJA",IF(OR(AND('VALORACIÓN CON CONTROLES'!F47=4,#REF!=1),AND('VALORACIÓN CON CONTROLES'!F47=3,#REF!=2),AND('VALORACIÓN CON CONTROLES'!F47=2,#REF!=3),AND('VALORACIÓN CON CONTROLES'!F47=1,#REF!=3)),"ZONA RIESGO MODERADO",IF(OR(AND('VALORACIÓN CON CONTROLES'!F47=5,#REF!=1),AND('VALORACIÓN CON CONTROLES'!F47=5,#REF!=2),AND('VALORACIÓN CON CONTROLES'!F47=4,#REF!=2),AND('VALORACIÓN CON CONTROLES'!F47=4,#REF!=3),AND('VALORACIÓN CON CONTROLES'!F47=3,#REF!=3),AND('VALORACIÓN CON CONTROLES'!F47=2,#REF!=4),AND('VALORACIÓN CON CONTROLES'!F47=1,#REF!=4),AND('VALORACIÓN CON CONTROLES'!F47=1,#REF!=5)),"ZONA RIESGO ALTO",IF(OR(AND('VALORACIÓN CON CONTROLES'!F47=5,#REF!=3),AND('VALORACIÓN CON CONTROLES'!F47=5,#REF!=4),AND('VALORACIÓN CON CONTROLES'!F47=5,#REF!=5),AND('VALORACIÓN CON CONTROLES'!F47=4,#REF!=4),AND('VALORACIÓN CON CONTROLES'!F47=4,#REF!=5),AND('VALORACIÓN CON CONTROLES'!F47=3,#REF!=4),AND('VALORACIÓN CON CONTROLES'!F47=3,#REF!=5),AND('VALORACIÓN CON CONTROLES'!F47=2,#REF!=5)),"ZONA RIESGO EXTREMO")))),0)</f>
        <v>0</v>
      </c>
      <c r="Q61" s="56">
        <f>IF(AND('VALORACIÓN CON CONTROLES'!F47&gt;0,'VALORACIÓN CON CONTROLES'!G47&gt;0),IF(OR(AND('VALORACIÓN CON CONTROLES'!F47=1,'VALORACIÓN CON CONTROLES'!G47=1),AND('VALORACIÓN CON CONTROLES'!F47=2,'VALORACIÓN CON CONTROLES'!G47=1),AND('VALORACIÓN CON CONTROLES'!F47=3,'VALORACIÓN CON CONTROLES'!G47=1),AND('VALORACIÓN CON CONTROLES'!F47=1,'VALORACIÓN CON CONTROLES'!G47=2),AND('VALORACIÓN CON CONTROLES'!F47=2,'VALORACIÓN CON CONTROLES'!G47=2)),"ZONA RIESGO BAJA",IF(OR(AND('VALORACIÓN CON CONTROLES'!F47=4,'VALORACIÓN CON CONTROLES'!G47=1),AND('VALORACIÓN CON CONTROLES'!F47=3,'VALORACIÓN CON CONTROLES'!G47=2),AND('VALORACIÓN CON CONTROLES'!F47=2,'VALORACIÓN CON CONTROLES'!G47=3),AND('VALORACIÓN CON CONTROLES'!F47=1,'VALORACIÓN CON CONTROLES'!G47=3)),"ZONA RIESGO MODERADO",IF(OR(AND('VALORACIÓN CON CONTROLES'!F47=5,'VALORACIÓN CON CONTROLES'!G47=1),AND('VALORACIÓN CON CONTROLES'!F47=5,'VALORACIÓN CON CONTROLES'!G47=2),AND('VALORACIÓN CON CONTROLES'!F47=4,'VALORACIÓN CON CONTROLES'!G47=2),AND('VALORACIÓN CON CONTROLES'!F47=4,'VALORACIÓN CON CONTROLES'!G47=3),AND('VALORACIÓN CON CONTROLES'!F47=3,'VALORACIÓN CON CONTROLES'!G47=3),AND('VALORACIÓN CON CONTROLES'!F47=2,'VALORACIÓN CON CONTROLES'!G47=4),AND('VALORACIÓN CON CONTROLES'!F47=1,'VALORACIÓN CON CONTROLES'!G47=4),AND('VALORACIÓN CON CONTROLES'!F47=1,'VALORACIÓN CON CONTROLES'!G47=5)),"ZONA RIESGO ALTO",IF(OR(AND('VALORACIÓN CON CONTROLES'!F47=5,'VALORACIÓN CON CONTROLES'!G47=3),AND('VALORACIÓN CON CONTROLES'!F47=5,'VALORACIÓN CON CONTROLES'!G47=4),AND('VALORACIÓN CON CONTROLES'!F47=5,'VALORACIÓN CON CONTROLES'!G47=5),AND('VALORACIÓN CON CONTROLES'!F47=4,'VALORACIÓN CON CONTROLES'!G47=4),AND('VALORACIÓN CON CONTROLES'!F47=4,'VALORACIÓN CON CONTROLES'!G47=5),AND('VALORACIÓN CON CONTROLES'!F47=3,'VALORACIÓN CON CONTROLES'!G47=4),AND('VALORACIÓN CON CONTROLES'!F47=3,'VALORACIÓN CON CONTROLES'!G47=5),AND('VALORACIÓN CON CONTROLES'!F47=2,'VALORACIÓN CON CONTROLES'!G47=5)),"ZONA RIESGO EXTREMO")))),0)</f>
        <v>0</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x14ac:dyDescent="0.3">
      <c r="A62" s="1"/>
      <c r="B62" s="1"/>
      <c r="C62" s="1"/>
      <c r="D62" s="1"/>
      <c r="E62" s="1"/>
      <c r="F62" s="1"/>
      <c r="G62" s="1"/>
      <c r="H62" s="1"/>
      <c r="I62" s="1"/>
      <c r="J62" s="1"/>
      <c r="K62" s="16">
        <v>52</v>
      </c>
      <c r="L62" s="1"/>
      <c r="M62" s="58">
        <v>48</v>
      </c>
      <c r="N62" s="58" t="e">
        <f>IF(AND('VALORACIÓN CON CONTROLES'!F48=0,'VALORACIÓN CON CONTROLES'!G48=0),#REF!,0)</f>
        <v>#REF!</v>
      </c>
      <c r="O62" s="1">
        <f>IF(AND('VALORACIÓN CON CONTROLES'!F48=0,'VALORACIÓN CON CONTROLES'!G48&gt;0),IF(OR(AND(#REF!=1,'VALORACIÓN CON CONTROLES'!G48=1),AND(#REF!=2,'VALORACIÓN CON CONTROLES'!G48=1),AND(#REF!=3,'VALORACIÓN CON CONTROLES'!G48=1),AND(#REF!=1,'VALORACIÓN CON CONTROLES'!G48=2),AND(#REF!=2,'VALORACIÓN CON CONTROLES'!G48=2)),"ZONA RIESGO BAJA",IF(OR(AND(#REF!=4,'VALORACIÓN CON CONTROLES'!G48=1),AND(#REF!=3,'VALORACIÓN CON CONTROLES'!G48=2),AND(#REF!=2,'VALORACIÓN CON CONTROLES'!G48=3),AND(#REF!=1,'VALORACIÓN CON CONTROLES'!G48=3)),"ZONA RIESGO MODERADO",IF(OR(AND(#REF!=5,'VALORACIÓN CON CONTROLES'!G48=1),AND(#REF!=5,'VALORACIÓN CON CONTROLES'!G48=2),AND(#REF!=4,'VALORACIÓN CON CONTROLES'!G48=2),AND(#REF!=4,'VALORACIÓN CON CONTROLES'!G48=3),AND(#REF!=3,'VALORACIÓN CON CONTROLES'!G48=3),AND(#REF!=2,'VALORACIÓN CON CONTROLES'!G48=4),AND(#REF!=1,'VALORACIÓN CON CONTROLES'!G48=4),AND(#REF!=1,'VALORACIÓN CON CONTROLES'!G48=5)),"ZONA RIESGO ALTO",IF(OR(AND(#REF!=5,'VALORACIÓN CON CONTROLES'!G48=3),AND(#REF!=5,'VALORACIÓN CON CONTROLES'!G48=4),AND(#REF!=5,'VALORACIÓN CON CONTROLES'!G48=5),AND(#REF!=4,'VALORACIÓN CON CONTROLES'!G48=4),AND(#REF!=4,'VALORACIÓN CON CONTROLES'!G48=5),AND(#REF!=3,'VALORACIÓN CON CONTROLES'!G48=4),AND(#REF!=3,'VALORACIÓN CON CONTROLES'!G48=5),AND(#REF!=2,'VALORACIÓN CON CONTROLES'!G48=5)),"ZONA RIESGO EXTREMO")))),0)</f>
        <v>0</v>
      </c>
      <c r="P62" s="1">
        <f>IF(AND('VALORACIÓN CON CONTROLES'!F48&gt;0,'VALORACIÓN CON CONTROLES'!G48=0),IF(OR(AND('VALORACIÓN CON CONTROLES'!F48=1,#REF!=1),AND('VALORACIÓN CON CONTROLES'!F48=2,#REF!=1),AND('VALORACIÓN CON CONTROLES'!F48=3,#REF!=1),AND('VALORACIÓN CON CONTROLES'!F48=1,#REF!=2),AND('VALORACIÓN CON CONTROLES'!F48=2,#REF!=2)),"ZONA RIESGO BAJA",IF(OR(AND('VALORACIÓN CON CONTROLES'!F48=4,#REF!=1),AND('VALORACIÓN CON CONTROLES'!F48=3,#REF!=2),AND('VALORACIÓN CON CONTROLES'!F48=2,#REF!=3),AND('VALORACIÓN CON CONTROLES'!F48=1,#REF!=3)),"ZONA RIESGO MODERADO",IF(OR(AND('VALORACIÓN CON CONTROLES'!F48=5,#REF!=1),AND('VALORACIÓN CON CONTROLES'!F48=5,#REF!=2),AND('VALORACIÓN CON CONTROLES'!F48=4,#REF!=2),AND('VALORACIÓN CON CONTROLES'!F48=4,#REF!=3),AND('VALORACIÓN CON CONTROLES'!F48=3,#REF!=3),AND('VALORACIÓN CON CONTROLES'!F48=2,#REF!=4),AND('VALORACIÓN CON CONTROLES'!F48=1,#REF!=4),AND('VALORACIÓN CON CONTROLES'!F48=1,#REF!=5)),"ZONA RIESGO ALTO",IF(OR(AND('VALORACIÓN CON CONTROLES'!F48=5,#REF!=3),AND('VALORACIÓN CON CONTROLES'!F48=5,#REF!=4),AND('VALORACIÓN CON CONTROLES'!F48=5,#REF!=5),AND('VALORACIÓN CON CONTROLES'!F48=4,#REF!=4),AND('VALORACIÓN CON CONTROLES'!F48=4,#REF!=5),AND('VALORACIÓN CON CONTROLES'!F48=3,#REF!=4),AND('VALORACIÓN CON CONTROLES'!F48=3,#REF!=5),AND('VALORACIÓN CON CONTROLES'!F48=2,#REF!=5)),"ZONA RIESGO EXTREMO")))),0)</f>
        <v>0</v>
      </c>
      <c r="Q62" s="56">
        <f>IF(AND('VALORACIÓN CON CONTROLES'!F48&gt;0,'VALORACIÓN CON CONTROLES'!G48&gt;0),IF(OR(AND('VALORACIÓN CON CONTROLES'!F48=1,'VALORACIÓN CON CONTROLES'!G48=1),AND('VALORACIÓN CON CONTROLES'!F48=2,'VALORACIÓN CON CONTROLES'!G48=1),AND('VALORACIÓN CON CONTROLES'!F48=3,'VALORACIÓN CON CONTROLES'!G48=1),AND('VALORACIÓN CON CONTROLES'!F48=1,'VALORACIÓN CON CONTROLES'!G48=2),AND('VALORACIÓN CON CONTROLES'!F48=2,'VALORACIÓN CON CONTROLES'!G48=2)),"ZONA RIESGO BAJA",IF(OR(AND('VALORACIÓN CON CONTROLES'!F48=4,'VALORACIÓN CON CONTROLES'!G48=1),AND('VALORACIÓN CON CONTROLES'!F48=3,'VALORACIÓN CON CONTROLES'!G48=2),AND('VALORACIÓN CON CONTROLES'!F48=2,'VALORACIÓN CON CONTROLES'!G48=3),AND('VALORACIÓN CON CONTROLES'!F48=1,'VALORACIÓN CON CONTROLES'!G48=3)),"ZONA RIESGO MODERADO",IF(OR(AND('VALORACIÓN CON CONTROLES'!F48=5,'VALORACIÓN CON CONTROLES'!G48=1),AND('VALORACIÓN CON CONTROLES'!F48=5,'VALORACIÓN CON CONTROLES'!G48=2),AND('VALORACIÓN CON CONTROLES'!F48=4,'VALORACIÓN CON CONTROLES'!G48=2),AND('VALORACIÓN CON CONTROLES'!F48=4,'VALORACIÓN CON CONTROLES'!G48=3),AND('VALORACIÓN CON CONTROLES'!F48=3,'VALORACIÓN CON CONTROLES'!G48=3),AND('VALORACIÓN CON CONTROLES'!F48=2,'VALORACIÓN CON CONTROLES'!G48=4),AND('VALORACIÓN CON CONTROLES'!F48=1,'VALORACIÓN CON CONTROLES'!G48=4),AND('VALORACIÓN CON CONTROLES'!F48=1,'VALORACIÓN CON CONTROLES'!G48=5)),"ZONA RIESGO ALTO",IF(OR(AND('VALORACIÓN CON CONTROLES'!F48=5,'VALORACIÓN CON CONTROLES'!G48=3),AND('VALORACIÓN CON CONTROLES'!F48=5,'VALORACIÓN CON CONTROLES'!G48=4),AND('VALORACIÓN CON CONTROLES'!F48=5,'VALORACIÓN CON CONTROLES'!G48=5),AND('VALORACIÓN CON CONTROLES'!F48=4,'VALORACIÓN CON CONTROLES'!G48=4),AND('VALORACIÓN CON CONTROLES'!F48=4,'VALORACIÓN CON CONTROLES'!G48=5),AND('VALORACIÓN CON CONTROLES'!F48=3,'VALORACIÓN CON CONTROLES'!G48=4),AND('VALORACIÓN CON CONTROLES'!F48=3,'VALORACIÓN CON CONTROLES'!G48=5),AND('VALORACIÓN CON CONTROLES'!F48=2,'VALORACIÓN CON CONTROLES'!G48=5)),"ZONA RIESGO EXTREMO")))),0)</f>
        <v>0</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26.25" thickBot="1" x14ac:dyDescent="0.3">
      <c r="A63" s="332" t="s">
        <v>1869</v>
      </c>
      <c r="B63" s="332" t="s">
        <v>1870</v>
      </c>
      <c r="C63" s="85" t="s">
        <v>1871</v>
      </c>
      <c r="D63" s="85" t="s">
        <v>1872</v>
      </c>
      <c r="E63" s="85" t="s">
        <v>1873</v>
      </c>
      <c r="F63" s="85" t="s">
        <v>1874</v>
      </c>
      <c r="G63" s="85" t="s">
        <v>1875</v>
      </c>
      <c r="H63" s="85" t="s">
        <v>1876</v>
      </c>
      <c r="I63" s="1"/>
      <c r="J63" s="1"/>
      <c r="K63" s="16">
        <v>53</v>
      </c>
      <c r="L63" s="1"/>
      <c r="M63" s="58">
        <v>49</v>
      </c>
      <c r="N63" s="58" t="e">
        <f>IF(AND('VALORACIÓN CON CONTROLES'!F49=0,'VALORACIÓN CON CONTROLES'!G49=0),#REF!,0)</f>
        <v>#REF!</v>
      </c>
      <c r="O63" s="1">
        <f>IF(AND('VALORACIÓN CON CONTROLES'!F49=0,'VALORACIÓN CON CONTROLES'!G49&gt;0),IF(OR(AND(#REF!=1,'VALORACIÓN CON CONTROLES'!G49=1),AND(#REF!=2,'VALORACIÓN CON CONTROLES'!G49=1),AND(#REF!=3,'VALORACIÓN CON CONTROLES'!G49=1),AND(#REF!=1,'VALORACIÓN CON CONTROLES'!G49=2),AND(#REF!=2,'VALORACIÓN CON CONTROLES'!G49=2)),"ZONA RIESGO BAJA",IF(OR(AND(#REF!=4,'VALORACIÓN CON CONTROLES'!G49=1),AND(#REF!=3,'VALORACIÓN CON CONTROLES'!G49=2),AND(#REF!=2,'VALORACIÓN CON CONTROLES'!G49=3),AND(#REF!=1,'VALORACIÓN CON CONTROLES'!G49=3)),"ZONA RIESGO MODERADO",IF(OR(AND(#REF!=5,'VALORACIÓN CON CONTROLES'!G49=1),AND(#REF!=5,'VALORACIÓN CON CONTROLES'!G49=2),AND(#REF!=4,'VALORACIÓN CON CONTROLES'!G49=2),AND(#REF!=4,'VALORACIÓN CON CONTROLES'!G49=3),AND(#REF!=3,'VALORACIÓN CON CONTROLES'!G49=3),AND(#REF!=2,'VALORACIÓN CON CONTROLES'!G49=4),AND(#REF!=1,'VALORACIÓN CON CONTROLES'!G49=4),AND(#REF!=1,'VALORACIÓN CON CONTROLES'!G49=5)),"ZONA RIESGO ALTO",IF(OR(AND(#REF!=5,'VALORACIÓN CON CONTROLES'!G49=3),AND(#REF!=5,'VALORACIÓN CON CONTROLES'!G49=4),AND(#REF!=5,'VALORACIÓN CON CONTROLES'!G49=5),AND(#REF!=4,'VALORACIÓN CON CONTROLES'!G49=4),AND(#REF!=4,'VALORACIÓN CON CONTROLES'!G49=5),AND(#REF!=3,'VALORACIÓN CON CONTROLES'!G49=4),AND(#REF!=3,'VALORACIÓN CON CONTROLES'!G49=5),AND(#REF!=2,'VALORACIÓN CON CONTROLES'!G49=5)),"ZONA RIESGO EXTREMO")))),0)</f>
        <v>0</v>
      </c>
      <c r="P63" s="1">
        <f>IF(AND('VALORACIÓN CON CONTROLES'!F49&gt;0,'VALORACIÓN CON CONTROLES'!G49=0),IF(OR(AND('VALORACIÓN CON CONTROLES'!F49=1,#REF!=1),AND('VALORACIÓN CON CONTROLES'!F49=2,#REF!=1),AND('VALORACIÓN CON CONTROLES'!F49=3,#REF!=1),AND('VALORACIÓN CON CONTROLES'!F49=1,#REF!=2),AND('VALORACIÓN CON CONTROLES'!F49=2,#REF!=2)),"ZONA RIESGO BAJA",IF(OR(AND('VALORACIÓN CON CONTROLES'!F49=4,#REF!=1),AND('VALORACIÓN CON CONTROLES'!F49=3,#REF!=2),AND('VALORACIÓN CON CONTROLES'!F49=2,#REF!=3),AND('VALORACIÓN CON CONTROLES'!F49=1,#REF!=3)),"ZONA RIESGO MODERADO",IF(OR(AND('VALORACIÓN CON CONTROLES'!F49=5,#REF!=1),AND('VALORACIÓN CON CONTROLES'!F49=5,#REF!=2),AND('VALORACIÓN CON CONTROLES'!F49=4,#REF!=2),AND('VALORACIÓN CON CONTROLES'!F49=4,#REF!=3),AND('VALORACIÓN CON CONTROLES'!F49=3,#REF!=3),AND('VALORACIÓN CON CONTROLES'!F49=2,#REF!=4),AND('VALORACIÓN CON CONTROLES'!F49=1,#REF!=4),AND('VALORACIÓN CON CONTROLES'!F49=1,#REF!=5)),"ZONA RIESGO ALTO",IF(OR(AND('VALORACIÓN CON CONTROLES'!F49=5,#REF!=3),AND('VALORACIÓN CON CONTROLES'!F49=5,#REF!=4),AND('VALORACIÓN CON CONTROLES'!F49=5,#REF!=5),AND('VALORACIÓN CON CONTROLES'!F49=4,#REF!=4),AND('VALORACIÓN CON CONTROLES'!F49=4,#REF!=5),AND('VALORACIÓN CON CONTROLES'!F49=3,#REF!=4),AND('VALORACIÓN CON CONTROLES'!F49=3,#REF!=5),AND('VALORACIÓN CON CONTROLES'!F49=2,#REF!=5)),"ZONA RIESGO EXTREMO")))),0)</f>
        <v>0</v>
      </c>
      <c r="Q63" s="56">
        <f>IF(AND('VALORACIÓN CON CONTROLES'!F49&gt;0,'VALORACIÓN CON CONTROLES'!G49&gt;0),IF(OR(AND('VALORACIÓN CON CONTROLES'!F49=1,'VALORACIÓN CON CONTROLES'!G49=1),AND('VALORACIÓN CON CONTROLES'!F49=2,'VALORACIÓN CON CONTROLES'!G49=1),AND('VALORACIÓN CON CONTROLES'!F49=3,'VALORACIÓN CON CONTROLES'!G49=1),AND('VALORACIÓN CON CONTROLES'!F49=1,'VALORACIÓN CON CONTROLES'!G49=2),AND('VALORACIÓN CON CONTROLES'!F49=2,'VALORACIÓN CON CONTROLES'!G49=2)),"ZONA RIESGO BAJA",IF(OR(AND('VALORACIÓN CON CONTROLES'!F49=4,'VALORACIÓN CON CONTROLES'!G49=1),AND('VALORACIÓN CON CONTROLES'!F49=3,'VALORACIÓN CON CONTROLES'!G49=2),AND('VALORACIÓN CON CONTROLES'!F49=2,'VALORACIÓN CON CONTROLES'!G49=3),AND('VALORACIÓN CON CONTROLES'!F49=1,'VALORACIÓN CON CONTROLES'!G49=3)),"ZONA RIESGO MODERADO",IF(OR(AND('VALORACIÓN CON CONTROLES'!F49=5,'VALORACIÓN CON CONTROLES'!G49=1),AND('VALORACIÓN CON CONTROLES'!F49=5,'VALORACIÓN CON CONTROLES'!G49=2),AND('VALORACIÓN CON CONTROLES'!F49=4,'VALORACIÓN CON CONTROLES'!G49=2),AND('VALORACIÓN CON CONTROLES'!F49=4,'VALORACIÓN CON CONTROLES'!G49=3),AND('VALORACIÓN CON CONTROLES'!F49=3,'VALORACIÓN CON CONTROLES'!G49=3),AND('VALORACIÓN CON CONTROLES'!F49=2,'VALORACIÓN CON CONTROLES'!G49=4),AND('VALORACIÓN CON CONTROLES'!F49=1,'VALORACIÓN CON CONTROLES'!G49=4),AND('VALORACIÓN CON CONTROLES'!F49=1,'VALORACIÓN CON CONTROLES'!G49=5)),"ZONA RIESGO ALTO",IF(OR(AND('VALORACIÓN CON CONTROLES'!F49=5,'VALORACIÓN CON CONTROLES'!G49=3),AND('VALORACIÓN CON CONTROLES'!F49=5,'VALORACIÓN CON CONTROLES'!G49=4),AND('VALORACIÓN CON CONTROLES'!F49=5,'VALORACIÓN CON CONTROLES'!G49=5),AND('VALORACIÓN CON CONTROLES'!F49=4,'VALORACIÓN CON CONTROLES'!G49=4),AND('VALORACIÓN CON CONTROLES'!F49=4,'VALORACIÓN CON CONTROLES'!G49=5),AND('VALORACIÓN CON CONTROLES'!F49=3,'VALORACIÓN CON CONTROLES'!G49=4),AND('VALORACIÓN CON CONTROLES'!F49=3,'VALORACIÓN CON CONTROLES'!G49=5),AND('VALORACIÓN CON CONTROLES'!F49=2,'VALORACIÓN CON CONTROLES'!G49=5)),"ZONA RIESGO EXTREMO")))),0)</f>
        <v>0</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x14ac:dyDescent="0.3">
      <c r="A64" s="333"/>
      <c r="B64" s="333"/>
      <c r="C64" s="98" t="s">
        <v>1877</v>
      </c>
      <c r="D64" s="98" t="s">
        <v>1878</v>
      </c>
      <c r="E64" s="98" t="s">
        <v>1879</v>
      </c>
      <c r="F64" s="98" t="s">
        <v>1880</v>
      </c>
      <c r="G64" s="98" t="s">
        <v>1881</v>
      </c>
      <c r="H64" s="98" t="s">
        <v>1882</v>
      </c>
      <c r="I64" s="1"/>
      <c r="J64" s="1"/>
      <c r="K64" s="16"/>
      <c r="L64" s="1"/>
      <c r="M64" s="58"/>
      <c r="N64" s="58"/>
      <c r="O64" s="1"/>
      <c r="P64" s="1"/>
      <c r="Q64" s="56"/>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75.75" thickBot="1" x14ac:dyDescent="0.3">
      <c r="A65" s="97" t="s">
        <v>1809</v>
      </c>
      <c r="B65" s="97">
        <v>1</v>
      </c>
      <c r="C65" s="97" t="s">
        <v>1883</v>
      </c>
      <c r="D65" s="97" t="s">
        <v>1884</v>
      </c>
      <c r="E65" s="97" t="s">
        <v>1885</v>
      </c>
      <c r="F65" s="97" t="s">
        <v>1886</v>
      </c>
      <c r="G65" s="97" t="s">
        <v>1887</v>
      </c>
      <c r="H65" s="97" t="s">
        <v>1888</v>
      </c>
      <c r="I65" s="1"/>
      <c r="J65" s="1"/>
      <c r="K65" s="64">
        <v>54</v>
      </c>
      <c r="L65" s="1"/>
      <c r="M65" s="58">
        <v>50</v>
      </c>
      <c r="N65" s="58" t="e">
        <f>IF(AND('VALORACIÓN CON CONTROLES'!F50=0,'VALORACIÓN CON CONTROLES'!G50=0),#REF!,0)</f>
        <v>#REF!</v>
      </c>
      <c r="O65" s="1">
        <f>IF(AND('VALORACIÓN CON CONTROLES'!F50=0,'VALORACIÓN CON CONTROLES'!G50&gt;0),IF(OR(AND(#REF!=1,'VALORACIÓN CON CONTROLES'!G50=1),AND(#REF!=2,'VALORACIÓN CON CONTROLES'!G50=1),AND(#REF!=3,'VALORACIÓN CON CONTROLES'!G50=1),AND(#REF!=1,'VALORACIÓN CON CONTROLES'!G50=2),AND(#REF!=2,'VALORACIÓN CON CONTROLES'!G50=2)),"ZONA RIESGO BAJA",IF(OR(AND(#REF!=4,'VALORACIÓN CON CONTROLES'!G50=1),AND(#REF!=3,'VALORACIÓN CON CONTROLES'!G50=2),AND(#REF!=2,'VALORACIÓN CON CONTROLES'!G50=3),AND(#REF!=1,'VALORACIÓN CON CONTROLES'!G50=3)),"ZONA RIESGO MODERADO",IF(OR(AND(#REF!=5,'VALORACIÓN CON CONTROLES'!G50=1),AND(#REF!=5,'VALORACIÓN CON CONTROLES'!G50=2),AND(#REF!=4,'VALORACIÓN CON CONTROLES'!G50=2),AND(#REF!=4,'VALORACIÓN CON CONTROLES'!G50=3),AND(#REF!=3,'VALORACIÓN CON CONTROLES'!G50=3),AND(#REF!=2,'VALORACIÓN CON CONTROLES'!G50=4),AND(#REF!=1,'VALORACIÓN CON CONTROLES'!G50=4),AND(#REF!=1,'VALORACIÓN CON CONTROLES'!G50=5)),"ZONA RIESGO ALTO",IF(OR(AND(#REF!=5,'VALORACIÓN CON CONTROLES'!G50=3),AND(#REF!=5,'VALORACIÓN CON CONTROLES'!G50=4),AND(#REF!=5,'VALORACIÓN CON CONTROLES'!G50=5),AND(#REF!=4,'VALORACIÓN CON CONTROLES'!G50=4),AND(#REF!=4,'VALORACIÓN CON CONTROLES'!G50=5),AND(#REF!=3,'VALORACIÓN CON CONTROLES'!G50=4),AND(#REF!=3,'VALORACIÓN CON CONTROLES'!G50=5),AND(#REF!=2,'VALORACIÓN CON CONTROLES'!G50=5)),"ZONA RIESGO EXTREMO")))),0)</f>
        <v>0</v>
      </c>
      <c r="P65" s="1">
        <f>IF(AND('VALORACIÓN CON CONTROLES'!F50&gt;0,'VALORACIÓN CON CONTROLES'!G50=0),IF(OR(AND('VALORACIÓN CON CONTROLES'!F50=1,#REF!=1),AND('VALORACIÓN CON CONTROLES'!F50=2,#REF!=1),AND('VALORACIÓN CON CONTROLES'!F50=3,#REF!=1),AND('VALORACIÓN CON CONTROLES'!F50=1,#REF!=2),AND('VALORACIÓN CON CONTROLES'!F50=2,#REF!=2)),"ZONA RIESGO BAJA",IF(OR(AND('VALORACIÓN CON CONTROLES'!F50=4,#REF!=1),AND('VALORACIÓN CON CONTROLES'!F50=3,#REF!=2),AND('VALORACIÓN CON CONTROLES'!F50=2,#REF!=3),AND('VALORACIÓN CON CONTROLES'!F50=1,#REF!=3)),"ZONA RIESGO MODERADO",IF(OR(AND('VALORACIÓN CON CONTROLES'!F50=5,#REF!=1),AND('VALORACIÓN CON CONTROLES'!F50=5,#REF!=2),AND('VALORACIÓN CON CONTROLES'!F50=4,#REF!=2),AND('VALORACIÓN CON CONTROLES'!F50=4,#REF!=3),AND('VALORACIÓN CON CONTROLES'!F50=3,#REF!=3),AND('VALORACIÓN CON CONTROLES'!F50=2,#REF!=4),AND('VALORACIÓN CON CONTROLES'!F50=1,#REF!=4),AND('VALORACIÓN CON CONTROLES'!F50=1,#REF!=5)),"ZONA RIESGO ALTO",IF(OR(AND('VALORACIÓN CON CONTROLES'!F50=5,#REF!=3),AND('VALORACIÓN CON CONTROLES'!F50=5,#REF!=4),AND('VALORACIÓN CON CONTROLES'!F50=5,#REF!=5),AND('VALORACIÓN CON CONTROLES'!F50=4,#REF!=4),AND('VALORACIÓN CON CONTROLES'!F50=4,#REF!=5),AND('VALORACIÓN CON CONTROLES'!F50=3,#REF!=4),AND('VALORACIÓN CON CONTROLES'!F50=3,#REF!=5),AND('VALORACIÓN CON CONTROLES'!F50=2,#REF!=5)),"ZONA RIESGO EXTREMO")))),0)</f>
        <v>0</v>
      </c>
      <c r="Q65" s="56">
        <f>IF(AND('VALORACIÓN CON CONTROLES'!F50&gt;0,'VALORACIÓN CON CONTROLES'!G50&gt;0),IF(OR(AND('VALORACIÓN CON CONTROLES'!F50=1,'VALORACIÓN CON CONTROLES'!G50=1),AND('VALORACIÓN CON CONTROLES'!F50=2,'VALORACIÓN CON CONTROLES'!G50=1),AND('VALORACIÓN CON CONTROLES'!F50=3,'VALORACIÓN CON CONTROLES'!G50=1),AND('VALORACIÓN CON CONTROLES'!F50=1,'VALORACIÓN CON CONTROLES'!G50=2),AND('VALORACIÓN CON CONTROLES'!F50=2,'VALORACIÓN CON CONTROLES'!G50=2)),"ZONA RIESGO BAJA",IF(OR(AND('VALORACIÓN CON CONTROLES'!F50=4,'VALORACIÓN CON CONTROLES'!G50=1),AND('VALORACIÓN CON CONTROLES'!F50=3,'VALORACIÓN CON CONTROLES'!G50=2),AND('VALORACIÓN CON CONTROLES'!F50=2,'VALORACIÓN CON CONTROLES'!G50=3),AND('VALORACIÓN CON CONTROLES'!F50=1,'VALORACIÓN CON CONTROLES'!G50=3)),"ZONA RIESGO MODERADO",IF(OR(AND('VALORACIÓN CON CONTROLES'!F50=5,'VALORACIÓN CON CONTROLES'!G50=1),AND('VALORACIÓN CON CONTROLES'!F50=5,'VALORACIÓN CON CONTROLES'!G50=2),AND('VALORACIÓN CON CONTROLES'!F50=4,'VALORACIÓN CON CONTROLES'!G50=2),AND('VALORACIÓN CON CONTROLES'!F50=4,'VALORACIÓN CON CONTROLES'!G50=3),AND('VALORACIÓN CON CONTROLES'!F50=3,'VALORACIÓN CON CONTROLES'!G50=3),AND('VALORACIÓN CON CONTROLES'!F50=2,'VALORACIÓN CON CONTROLES'!G50=4),AND('VALORACIÓN CON CONTROLES'!F50=1,'VALORACIÓN CON CONTROLES'!G50=4),AND('VALORACIÓN CON CONTROLES'!F50=1,'VALORACIÓN CON CONTROLES'!G50=5)),"ZONA RIESGO ALTO",IF(OR(AND('VALORACIÓN CON CONTROLES'!F50=5,'VALORACIÓN CON CONTROLES'!G50=3),AND('VALORACIÓN CON CONTROLES'!F50=5,'VALORACIÓN CON CONTROLES'!G50=4),AND('VALORACIÓN CON CONTROLES'!F50=5,'VALORACIÓN CON CONTROLES'!G50=5),AND('VALORACIÓN CON CONTROLES'!F50=4,'VALORACIÓN CON CONTROLES'!G50=4),AND('VALORACIÓN CON CONTROLES'!F50=4,'VALORACIÓN CON CONTROLES'!G50=5),AND('VALORACIÓN CON CONTROLES'!F50=3,'VALORACIÓN CON CONTROLES'!G50=4),AND('VALORACIÓN CON CONTROLES'!F50=3,'VALORACIÓN CON CONTROLES'!G50=5),AND('VALORACIÓN CON CONTROLES'!F50=2,'VALORACIÓN CON CONTROLES'!G50=5)),"ZONA RIESGO EXTREMO")))),0)</f>
        <v>0</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90.75" thickBot="1" x14ac:dyDescent="0.3">
      <c r="A66" s="97" t="s">
        <v>1803</v>
      </c>
      <c r="B66" s="97">
        <v>2</v>
      </c>
      <c r="C66" s="97" t="s">
        <v>1889</v>
      </c>
      <c r="D66" s="97" t="s">
        <v>1890</v>
      </c>
      <c r="E66" s="97" t="s">
        <v>1891</v>
      </c>
      <c r="F66" s="97" t="s">
        <v>1892</v>
      </c>
      <c r="G66" s="97" t="s">
        <v>1893</v>
      </c>
      <c r="H66" s="97" t="s">
        <v>1894</v>
      </c>
      <c r="I66" s="1"/>
      <c r="J66" s="1"/>
      <c r="K66" s="16">
        <v>55</v>
      </c>
      <c r="L66" s="1"/>
      <c r="M66" s="58">
        <v>51</v>
      </c>
      <c r="N66" s="58" t="e">
        <f>IF(AND('VALORACIÓN CON CONTROLES'!F51=0,'VALORACIÓN CON CONTROLES'!G51=0),#REF!,0)</f>
        <v>#REF!</v>
      </c>
      <c r="O66" s="1">
        <f>IF(AND('VALORACIÓN CON CONTROLES'!F51=0,'VALORACIÓN CON CONTROLES'!G51&gt;0),IF(OR(AND(#REF!=1,'VALORACIÓN CON CONTROLES'!G51=1),AND(#REF!=2,'VALORACIÓN CON CONTROLES'!G51=1),AND(#REF!=3,'VALORACIÓN CON CONTROLES'!G51=1),AND(#REF!=1,'VALORACIÓN CON CONTROLES'!G51=2),AND(#REF!=2,'VALORACIÓN CON CONTROLES'!G51=2)),"ZONA RIESGO BAJA",IF(OR(AND(#REF!=4,'VALORACIÓN CON CONTROLES'!G51=1),AND(#REF!=3,'VALORACIÓN CON CONTROLES'!G51=2),AND(#REF!=2,'VALORACIÓN CON CONTROLES'!G51=3),AND(#REF!=1,'VALORACIÓN CON CONTROLES'!G51=3)),"ZONA RIESGO MODERADO",IF(OR(AND(#REF!=5,'VALORACIÓN CON CONTROLES'!G51=1),AND(#REF!=5,'VALORACIÓN CON CONTROLES'!G51=2),AND(#REF!=4,'VALORACIÓN CON CONTROLES'!G51=2),AND(#REF!=4,'VALORACIÓN CON CONTROLES'!G51=3),AND(#REF!=3,'VALORACIÓN CON CONTROLES'!G51=3),AND(#REF!=2,'VALORACIÓN CON CONTROLES'!G51=4),AND(#REF!=1,'VALORACIÓN CON CONTROLES'!G51=4),AND(#REF!=1,'VALORACIÓN CON CONTROLES'!G51=5)),"ZONA RIESGO ALTO",IF(OR(AND(#REF!=5,'VALORACIÓN CON CONTROLES'!G51=3),AND(#REF!=5,'VALORACIÓN CON CONTROLES'!G51=4),AND(#REF!=5,'VALORACIÓN CON CONTROLES'!G51=5),AND(#REF!=4,'VALORACIÓN CON CONTROLES'!G51=4),AND(#REF!=4,'VALORACIÓN CON CONTROLES'!G51=5),AND(#REF!=3,'VALORACIÓN CON CONTROLES'!G51=4),AND(#REF!=3,'VALORACIÓN CON CONTROLES'!G51=5),AND(#REF!=2,'VALORACIÓN CON CONTROLES'!G51=5)),"ZONA RIESGO EXTREMO")))),0)</f>
        <v>0</v>
      </c>
      <c r="P66" s="1">
        <f>IF(AND('VALORACIÓN CON CONTROLES'!F51&gt;0,'VALORACIÓN CON CONTROLES'!G51=0),IF(OR(AND('VALORACIÓN CON CONTROLES'!F51=1,#REF!=1),AND('VALORACIÓN CON CONTROLES'!F51=2,#REF!=1),AND('VALORACIÓN CON CONTROLES'!F51=3,#REF!=1),AND('VALORACIÓN CON CONTROLES'!F51=1,#REF!=2),AND('VALORACIÓN CON CONTROLES'!F51=2,#REF!=2)),"ZONA RIESGO BAJA",IF(OR(AND('VALORACIÓN CON CONTROLES'!F51=4,#REF!=1),AND('VALORACIÓN CON CONTROLES'!F51=3,#REF!=2),AND('VALORACIÓN CON CONTROLES'!F51=2,#REF!=3),AND('VALORACIÓN CON CONTROLES'!F51=1,#REF!=3)),"ZONA RIESGO MODERADO",IF(OR(AND('VALORACIÓN CON CONTROLES'!F51=5,#REF!=1),AND('VALORACIÓN CON CONTROLES'!F51=5,#REF!=2),AND('VALORACIÓN CON CONTROLES'!F51=4,#REF!=2),AND('VALORACIÓN CON CONTROLES'!F51=4,#REF!=3),AND('VALORACIÓN CON CONTROLES'!F51=3,#REF!=3),AND('VALORACIÓN CON CONTROLES'!F51=2,#REF!=4),AND('VALORACIÓN CON CONTROLES'!F51=1,#REF!=4),AND('VALORACIÓN CON CONTROLES'!F51=1,#REF!=5)),"ZONA RIESGO ALTO",IF(OR(AND('VALORACIÓN CON CONTROLES'!F51=5,#REF!=3),AND('VALORACIÓN CON CONTROLES'!F51=5,#REF!=4),AND('VALORACIÓN CON CONTROLES'!F51=5,#REF!=5),AND('VALORACIÓN CON CONTROLES'!F51=4,#REF!=4),AND('VALORACIÓN CON CONTROLES'!F51=4,#REF!=5),AND('VALORACIÓN CON CONTROLES'!F51=3,#REF!=4),AND('VALORACIÓN CON CONTROLES'!F51=3,#REF!=5),AND('VALORACIÓN CON CONTROLES'!F51=2,#REF!=5)),"ZONA RIESGO EXTREMO")))),0)</f>
        <v>0</v>
      </c>
      <c r="Q66" s="56">
        <f>IF(AND('VALORACIÓN CON CONTROLES'!F51&gt;0,'VALORACIÓN CON CONTROLES'!G51&gt;0),IF(OR(AND('VALORACIÓN CON CONTROLES'!F51=1,'VALORACIÓN CON CONTROLES'!G51=1),AND('VALORACIÓN CON CONTROLES'!F51=2,'VALORACIÓN CON CONTROLES'!G51=1),AND('VALORACIÓN CON CONTROLES'!F51=3,'VALORACIÓN CON CONTROLES'!G51=1),AND('VALORACIÓN CON CONTROLES'!F51=1,'VALORACIÓN CON CONTROLES'!G51=2),AND('VALORACIÓN CON CONTROLES'!F51=2,'VALORACIÓN CON CONTROLES'!G51=2)),"ZONA RIESGO BAJA",IF(OR(AND('VALORACIÓN CON CONTROLES'!F51=4,'VALORACIÓN CON CONTROLES'!G51=1),AND('VALORACIÓN CON CONTROLES'!F51=3,'VALORACIÓN CON CONTROLES'!G51=2),AND('VALORACIÓN CON CONTROLES'!F51=2,'VALORACIÓN CON CONTROLES'!G51=3),AND('VALORACIÓN CON CONTROLES'!F51=1,'VALORACIÓN CON CONTROLES'!G51=3)),"ZONA RIESGO MODERADO",IF(OR(AND('VALORACIÓN CON CONTROLES'!F51=5,'VALORACIÓN CON CONTROLES'!G51=1),AND('VALORACIÓN CON CONTROLES'!F51=5,'VALORACIÓN CON CONTROLES'!G51=2),AND('VALORACIÓN CON CONTROLES'!F51=4,'VALORACIÓN CON CONTROLES'!G51=2),AND('VALORACIÓN CON CONTROLES'!F51=4,'VALORACIÓN CON CONTROLES'!G51=3),AND('VALORACIÓN CON CONTROLES'!F51=3,'VALORACIÓN CON CONTROLES'!G51=3),AND('VALORACIÓN CON CONTROLES'!F51=2,'VALORACIÓN CON CONTROLES'!G51=4),AND('VALORACIÓN CON CONTROLES'!F51=1,'VALORACIÓN CON CONTROLES'!G51=4),AND('VALORACIÓN CON CONTROLES'!F51=1,'VALORACIÓN CON CONTROLES'!G51=5)),"ZONA RIESGO ALTO",IF(OR(AND('VALORACIÓN CON CONTROLES'!F51=5,'VALORACIÓN CON CONTROLES'!G51=3),AND('VALORACIÓN CON CONTROLES'!F51=5,'VALORACIÓN CON CONTROLES'!G51=4),AND('VALORACIÓN CON CONTROLES'!F51=5,'VALORACIÓN CON CONTROLES'!G51=5),AND('VALORACIÓN CON CONTROLES'!F51=4,'VALORACIÓN CON CONTROLES'!G51=4),AND('VALORACIÓN CON CONTROLES'!F51=4,'VALORACIÓN CON CONTROLES'!G51=5),AND('VALORACIÓN CON CONTROLES'!F51=3,'VALORACIÓN CON CONTROLES'!G51=4),AND('VALORACIÓN CON CONTROLES'!F51=3,'VALORACIÓN CON CONTROLES'!G51=5),AND('VALORACIÓN CON CONTROLES'!F51=2,'VALORACIÓN CON CONTROLES'!G51=5)),"ZONA RIESGO EXTREMO")))),0)</f>
        <v>0</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225.75" thickBot="1" x14ac:dyDescent="0.3">
      <c r="A67" s="97" t="s">
        <v>1799</v>
      </c>
      <c r="B67" s="97">
        <v>3</v>
      </c>
      <c r="C67" s="97" t="s">
        <v>1895</v>
      </c>
      <c r="D67" s="97" t="s">
        <v>1896</v>
      </c>
      <c r="E67" s="97" t="s">
        <v>1897</v>
      </c>
      <c r="F67" s="97" t="s">
        <v>1898</v>
      </c>
      <c r="G67" s="97" t="s">
        <v>1899</v>
      </c>
      <c r="H67" s="97" t="s">
        <v>1900</v>
      </c>
      <c r="I67" s="1"/>
      <c r="J67" s="1"/>
      <c r="K67" s="16">
        <v>56</v>
      </c>
      <c r="L67" s="1"/>
      <c r="M67" s="58">
        <v>52</v>
      </c>
      <c r="N67" s="58" t="e">
        <f>IF(AND('VALORACIÓN CON CONTROLES'!F52=0,'VALORACIÓN CON CONTROLES'!G52=0),#REF!,0)</f>
        <v>#REF!</v>
      </c>
      <c r="O67" s="1">
        <f>IF(AND('VALORACIÓN CON CONTROLES'!F52=0,'VALORACIÓN CON CONTROLES'!G52&gt;0),IF(OR(AND(#REF!=1,'VALORACIÓN CON CONTROLES'!G52=1),AND(#REF!=2,'VALORACIÓN CON CONTROLES'!G52=1),AND(#REF!=3,'VALORACIÓN CON CONTROLES'!G52=1),AND(#REF!=1,'VALORACIÓN CON CONTROLES'!G52=2),AND(#REF!=2,'VALORACIÓN CON CONTROLES'!G52=2)),"ZONA RIESGO BAJA",IF(OR(AND(#REF!=4,'VALORACIÓN CON CONTROLES'!G52=1),AND(#REF!=3,'VALORACIÓN CON CONTROLES'!G52=2),AND(#REF!=2,'VALORACIÓN CON CONTROLES'!G52=3),AND(#REF!=1,'VALORACIÓN CON CONTROLES'!G52=3)),"ZONA RIESGO MODERADO",IF(OR(AND(#REF!=5,'VALORACIÓN CON CONTROLES'!G52=1),AND(#REF!=5,'VALORACIÓN CON CONTROLES'!G52=2),AND(#REF!=4,'VALORACIÓN CON CONTROLES'!G52=2),AND(#REF!=4,'VALORACIÓN CON CONTROLES'!G52=3),AND(#REF!=3,'VALORACIÓN CON CONTROLES'!G52=3),AND(#REF!=2,'VALORACIÓN CON CONTROLES'!G52=4),AND(#REF!=1,'VALORACIÓN CON CONTROLES'!G52=4),AND(#REF!=1,'VALORACIÓN CON CONTROLES'!G52=5)),"ZONA RIESGO ALTO",IF(OR(AND(#REF!=5,'VALORACIÓN CON CONTROLES'!G52=3),AND(#REF!=5,'VALORACIÓN CON CONTROLES'!G52=4),AND(#REF!=5,'VALORACIÓN CON CONTROLES'!G52=5),AND(#REF!=4,'VALORACIÓN CON CONTROLES'!G52=4),AND(#REF!=4,'VALORACIÓN CON CONTROLES'!G52=5),AND(#REF!=3,'VALORACIÓN CON CONTROLES'!G52=4),AND(#REF!=3,'VALORACIÓN CON CONTROLES'!G52=5),AND(#REF!=2,'VALORACIÓN CON CONTROLES'!G52=5)),"ZONA RIESGO EXTREMO")))),0)</f>
        <v>0</v>
      </c>
      <c r="P67" s="1">
        <f>IF(AND('VALORACIÓN CON CONTROLES'!F52&gt;0,'VALORACIÓN CON CONTROLES'!G52=0),IF(OR(AND('VALORACIÓN CON CONTROLES'!F52=1,#REF!=1),AND('VALORACIÓN CON CONTROLES'!F52=2,#REF!=1),AND('VALORACIÓN CON CONTROLES'!F52=3,#REF!=1),AND('VALORACIÓN CON CONTROLES'!F52=1,#REF!=2),AND('VALORACIÓN CON CONTROLES'!F52=2,#REF!=2)),"ZONA RIESGO BAJA",IF(OR(AND('VALORACIÓN CON CONTROLES'!F52=4,#REF!=1),AND('VALORACIÓN CON CONTROLES'!F52=3,#REF!=2),AND('VALORACIÓN CON CONTROLES'!F52=2,#REF!=3),AND('VALORACIÓN CON CONTROLES'!F52=1,#REF!=3)),"ZONA RIESGO MODERADO",IF(OR(AND('VALORACIÓN CON CONTROLES'!F52=5,#REF!=1),AND('VALORACIÓN CON CONTROLES'!F52=5,#REF!=2),AND('VALORACIÓN CON CONTROLES'!F52=4,#REF!=2),AND('VALORACIÓN CON CONTROLES'!F52=4,#REF!=3),AND('VALORACIÓN CON CONTROLES'!F52=3,#REF!=3),AND('VALORACIÓN CON CONTROLES'!F52=2,#REF!=4),AND('VALORACIÓN CON CONTROLES'!F52=1,#REF!=4),AND('VALORACIÓN CON CONTROLES'!F52=1,#REF!=5)),"ZONA RIESGO ALTO",IF(OR(AND('VALORACIÓN CON CONTROLES'!F52=5,#REF!=3),AND('VALORACIÓN CON CONTROLES'!F52=5,#REF!=4),AND('VALORACIÓN CON CONTROLES'!F52=5,#REF!=5),AND('VALORACIÓN CON CONTROLES'!F52=4,#REF!=4),AND('VALORACIÓN CON CONTROLES'!F52=4,#REF!=5),AND('VALORACIÓN CON CONTROLES'!F52=3,#REF!=4),AND('VALORACIÓN CON CONTROLES'!F52=3,#REF!=5),AND('VALORACIÓN CON CONTROLES'!F52=2,#REF!=5)),"ZONA RIESGO EXTREMO")))),0)</f>
        <v>0</v>
      </c>
      <c r="Q67" s="56">
        <f>IF(AND('VALORACIÓN CON CONTROLES'!F52&gt;0,'VALORACIÓN CON CONTROLES'!G52&gt;0),IF(OR(AND('VALORACIÓN CON CONTROLES'!F52=1,'VALORACIÓN CON CONTROLES'!G52=1),AND('VALORACIÓN CON CONTROLES'!F52=2,'VALORACIÓN CON CONTROLES'!G52=1),AND('VALORACIÓN CON CONTROLES'!F52=3,'VALORACIÓN CON CONTROLES'!G52=1),AND('VALORACIÓN CON CONTROLES'!F52=1,'VALORACIÓN CON CONTROLES'!G52=2),AND('VALORACIÓN CON CONTROLES'!F52=2,'VALORACIÓN CON CONTROLES'!G52=2)),"ZONA RIESGO BAJA",IF(OR(AND('VALORACIÓN CON CONTROLES'!F52=4,'VALORACIÓN CON CONTROLES'!G52=1),AND('VALORACIÓN CON CONTROLES'!F52=3,'VALORACIÓN CON CONTROLES'!G52=2),AND('VALORACIÓN CON CONTROLES'!F52=2,'VALORACIÓN CON CONTROLES'!G52=3),AND('VALORACIÓN CON CONTROLES'!F52=1,'VALORACIÓN CON CONTROLES'!G52=3)),"ZONA RIESGO MODERADO",IF(OR(AND('VALORACIÓN CON CONTROLES'!F52=5,'VALORACIÓN CON CONTROLES'!G52=1),AND('VALORACIÓN CON CONTROLES'!F52=5,'VALORACIÓN CON CONTROLES'!G52=2),AND('VALORACIÓN CON CONTROLES'!F52=4,'VALORACIÓN CON CONTROLES'!G52=2),AND('VALORACIÓN CON CONTROLES'!F52=4,'VALORACIÓN CON CONTROLES'!G52=3),AND('VALORACIÓN CON CONTROLES'!F52=3,'VALORACIÓN CON CONTROLES'!G52=3),AND('VALORACIÓN CON CONTROLES'!F52=2,'VALORACIÓN CON CONTROLES'!G52=4),AND('VALORACIÓN CON CONTROLES'!F52=1,'VALORACIÓN CON CONTROLES'!G52=4),AND('VALORACIÓN CON CONTROLES'!F52=1,'VALORACIÓN CON CONTROLES'!G52=5)),"ZONA RIESGO ALTO",IF(OR(AND('VALORACIÓN CON CONTROLES'!F52=5,'VALORACIÓN CON CONTROLES'!G52=3),AND('VALORACIÓN CON CONTROLES'!F52=5,'VALORACIÓN CON CONTROLES'!G52=4),AND('VALORACIÓN CON CONTROLES'!F52=5,'VALORACIÓN CON CONTROLES'!G52=5),AND('VALORACIÓN CON CONTROLES'!F52=4,'VALORACIÓN CON CONTROLES'!G52=4),AND('VALORACIÓN CON CONTROLES'!F52=4,'VALORACIÓN CON CONTROLES'!G52=5),AND('VALORACIÓN CON CONTROLES'!F52=3,'VALORACIÓN CON CONTROLES'!G52=4),AND('VALORACIÓN CON CONTROLES'!F52=3,'VALORACIÓN CON CONTROLES'!G52=5),AND('VALORACIÓN CON CONTROLES'!F52=2,'VALORACIÓN CON CONTROLES'!G52=5)),"ZONA RIESGO EXTREMO")))),0)</f>
        <v>0</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225.75" thickBot="1" x14ac:dyDescent="0.3">
      <c r="A68" s="97" t="s">
        <v>1790</v>
      </c>
      <c r="B68" s="97">
        <v>4</v>
      </c>
      <c r="C68" s="97" t="s">
        <v>1901</v>
      </c>
      <c r="D68" s="97" t="s">
        <v>1902</v>
      </c>
      <c r="E68" s="97" t="s">
        <v>1903</v>
      </c>
      <c r="F68" s="97" t="s">
        <v>1904</v>
      </c>
      <c r="G68" s="97" t="s">
        <v>1905</v>
      </c>
      <c r="H68" s="97" t="s">
        <v>1906</v>
      </c>
      <c r="I68" s="1"/>
      <c r="J68" s="1"/>
      <c r="K68" s="64">
        <v>57</v>
      </c>
      <c r="L68" s="1"/>
      <c r="M68" s="58">
        <v>53</v>
      </c>
      <c r="N68" s="58" t="e">
        <f>IF(AND('VALORACIÓN CON CONTROLES'!F53=0,'VALORACIÓN CON CONTROLES'!G53=0),#REF!,0)</f>
        <v>#REF!</v>
      </c>
      <c r="O68" s="1">
        <f>IF(AND('VALORACIÓN CON CONTROLES'!F53=0,'VALORACIÓN CON CONTROLES'!G53&gt;0),IF(OR(AND(#REF!=1,'VALORACIÓN CON CONTROLES'!G53=1),AND(#REF!=2,'VALORACIÓN CON CONTROLES'!G53=1),AND(#REF!=3,'VALORACIÓN CON CONTROLES'!G53=1),AND(#REF!=1,'VALORACIÓN CON CONTROLES'!G53=2),AND(#REF!=2,'VALORACIÓN CON CONTROLES'!G53=2)),"ZONA RIESGO BAJA",IF(OR(AND(#REF!=4,'VALORACIÓN CON CONTROLES'!G53=1),AND(#REF!=3,'VALORACIÓN CON CONTROLES'!G53=2),AND(#REF!=2,'VALORACIÓN CON CONTROLES'!G53=3),AND(#REF!=1,'VALORACIÓN CON CONTROLES'!G53=3)),"ZONA RIESGO MODERADO",IF(OR(AND(#REF!=5,'VALORACIÓN CON CONTROLES'!G53=1),AND(#REF!=5,'VALORACIÓN CON CONTROLES'!G53=2),AND(#REF!=4,'VALORACIÓN CON CONTROLES'!G53=2),AND(#REF!=4,'VALORACIÓN CON CONTROLES'!G53=3),AND(#REF!=3,'VALORACIÓN CON CONTROLES'!G53=3),AND(#REF!=2,'VALORACIÓN CON CONTROLES'!G53=4),AND(#REF!=1,'VALORACIÓN CON CONTROLES'!G53=4),AND(#REF!=1,'VALORACIÓN CON CONTROLES'!G53=5)),"ZONA RIESGO ALTO",IF(OR(AND(#REF!=5,'VALORACIÓN CON CONTROLES'!G53=3),AND(#REF!=5,'VALORACIÓN CON CONTROLES'!G53=4),AND(#REF!=5,'VALORACIÓN CON CONTROLES'!G53=5),AND(#REF!=4,'VALORACIÓN CON CONTROLES'!G53=4),AND(#REF!=4,'VALORACIÓN CON CONTROLES'!G53=5),AND(#REF!=3,'VALORACIÓN CON CONTROLES'!G53=4),AND(#REF!=3,'VALORACIÓN CON CONTROLES'!G53=5),AND(#REF!=2,'VALORACIÓN CON CONTROLES'!G53=5)),"ZONA RIESGO EXTREMO")))),0)</f>
        <v>0</v>
      </c>
      <c r="P68" s="1">
        <f>IF(AND('VALORACIÓN CON CONTROLES'!F53&gt;0,'VALORACIÓN CON CONTROLES'!G53=0),IF(OR(AND('VALORACIÓN CON CONTROLES'!F53=1,#REF!=1),AND('VALORACIÓN CON CONTROLES'!F53=2,#REF!=1),AND('VALORACIÓN CON CONTROLES'!F53=3,#REF!=1),AND('VALORACIÓN CON CONTROLES'!F53=1,#REF!=2),AND('VALORACIÓN CON CONTROLES'!F53=2,#REF!=2)),"ZONA RIESGO BAJA",IF(OR(AND('VALORACIÓN CON CONTROLES'!F53=4,#REF!=1),AND('VALORACIÓN CON CONTROLES'!F53=3,#REF!=2),AND('VALORACIÓN CON CONTROLES'!F53=2,#REF!=3),AND('VALORACIÓN CON CONTROLES'!F53=1,#REF!=3)),"ZONA RIESGO MODERADO",IF(OR(AND('VALORACIÓN CON CONTROLES'!F53=5,#REF!=1),AND('VALORACIÓN CON CONTROLES'!F53=5,#REF!=2),AND('VALORACIÓN CON CONTROLES'!F53=4,#REF!=2),AND('VALORACIÓN CON CONTROLES'!F53=4,#REF!=3),AND('VALORACIÓN CON CONTROLES'!F53=3,#REF!=3),AND('VALORACIÓN CON CONTROLES'!F53=2,#REF!=4),AND('VALORACIÓN CON CONTROLES'!F53=1,#REF!=4),AND('VALORACIÓN CON CONTROLES'!F53=1,#REF!=5)),"ZONA RIESGO ALTO",IF(OR(AND('VALORACIÓN CON CONTROLES'!F53=5,#REF!=3),AND('VALORACIÓN CON CONTROLES'!F53=5,#REF!=4),AND('VALORACIÓN CON CONTROLES'!F53=5,#REF!=5),AND('VALORACIÓN CON CONTROLES'!F53=4,#REF!=4),AND('VALORACIÓN CON CONTROLES'!F53=4,#REF!=5),AND('VALORACIÓN CON CONTROLES'!F53=3,#REF!=4),AND('VALORACIÓN CON CONTROLES'!F53=3,#REF!=5),AND('VALORACIÓN CON CONTROLES'!F53=2,#REF!=5)),"ZONA RIESGO EXTREMO")))),0)</f>
        <v>0</v>
      </c>
      <c r="Q68" s="56">
        <f>IF(AND('VALORACIÓN CON CONTROLES'!F53&gt;0,'VALORACIÓN CON CONTROLES'!G53&gt;0),IF(OR(AND('VALORACIÓN CON CONTROLES'!F53=1,'VALORACIÓN CON CONTROLES'!G53=1),AND('VALORACIÓN CON CONTROLES'!F53=2,'VALORACIÓN CON CONTROLES'!G53=1),AND('VALORACIÓN CON CONTROLES'!F53=3,'VALORACIÓN CON CONTROLES'!G53=1),AND('VALORACIÓN CON CONTROLES'!F53=1,'VALORACIÓN CON CONTROLES'!G53=2),AND('VALORACIÓN CON CONTROLES'!F53=2,'VALORACIÓN CON CONTROLES'!G53=2)),"ZONA RIESGO BAJA",IF(OR(AND('VALORACIÓN CON CONTROLES'!F53=4,'VALORACIÓN CON CONTROLES'!G53=1),AND('VALORACIÓN CON CONTROLES'!F53=3,'VALORACIÓN CON CONTROLES'!G53=2),AND('VALORACIÓN CON CONTROLES'!F53=2,'VALORACIÓN CON CONTROLES'!G53=3),AND('VALORACIÓN CON CONTROLES'!F53=1,'VALORACIÓN CON CONTROLES'!G53=3)),"ZONA RIESGO MODERADO",IF(OR(AND('VALORACIÓN CON CONTROLES'!F53=5,'VALORACIÓN CON CONTROLES'!G53=1),AND('VALORACIÓN CON CONTROLES'!F53=5,'VALORACIÓN CON CONTROLES'!G53=2),AND('VALORACIÓN CON CONTROLES'!F53=4,'VALORACIÓN CON CONTROLES'!G53=2),AND('VALORACIÓN CON CONTROLES'!F53=4,'VALORACIÓN CON CONTROLES'!G53=3),AND('VALORACIÓN CON CONTROLES'!F53=3,'VALORACIÓN CON CONTROLES'!G53=3),AND('VALORACIÓN CON CONTROLES'!F53=2,'VALORACIÓN CON CONTROLES'!G53=4),AND('VALORACIÓN CON CONTROLES'!F53=1,'VALORACIÓN CON CONTROLES'!G53=4),AND('VALORACIÓN CON CONTROLES'!F53=1,'VALORACIÓN CON CONTROLES'!G53=5)),"ZONA RIESGO ALTO",IF(OR(AND('VALORACIÓN CON CONTROLES'!F53=5,'VALORACIÓN CON CONTROLES'!G53=3),AND('VALORACIÓN CON CONTROLES'!F53=5,'VALORACIÓN CON CONTROLES'!G53=4),AND('VALORACIÓN CON CONTROLES'!F53=5,'VALORACIÓN CON CONTROLES'!G53=5),AND('VALORACIÓN CON CONTROLES'!F53=4,'VALORACIÓN CON CONTROLES'!G53=4),AND('VALORACIÓN CON CONTROLES'!F53=4,'VALORACIÓN CON CONTROLES'!G53=5),AND('VALORACIÓN CON CONTROLES'!F53=3,'VALORACIÓN CON CONTROLES'!G53=4),AND('VALORACIÓN CON CONTROLES'!F53=3,'VALORACIÓN CON CONTROLES'!G53=5),AND('VALORACIÓN CON CONTROLES'!F53=2,'VALORACIÓN CON CONTROLES'!G53=5)),"ZONA RIESGO EXTREMO")))),0)</f>
        <v>0</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240" x14ac:dyDescent="0.25">
      <c r="A69" s="97" t="s">
        <v>1776</v>
      </c>
      <c r="B69" s="97">
        <v>5</v>
      </c>
      <c r="C69" s="97" t="s">
        <v>1907</v>
      </c>
      <c r="D69" s="97" t="s">
        <v>1908</v>
      </c>
      <c r="E69" s="97" t="s">
        <v>1909</v>
      </c>
      <c r="F69" s="97" t="s">
        <v>1910</v>
      </c>
      <c r="G69" s="97" t="s">
        <v>1911</v>
      </c>
      <c r="H69" s="97" t="s">
        <v>1912</v>
      </c>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x14ac:dyDescent="0.25">
      <c r="A76" s="1"/>
      <c r="B76" s="1" t="s">
        <v>1494</v>
      </c>
      <c r="C76" s="1"/>
      <c r="D76" s="1" t="s">
        <v>1495</v>
      </c>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x14ac:dyDescent="0.25">
      <c r="A77" s="1"/>
      <c r="B77" s="1" t="s">
        <v>1522</v>
      </c>
      <c r="C77" s="1"/>
      <c r="D77" s="1" t="s">
        <v>1509</v>
      </c>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x14ac:dyDescent="0.25">
      <c r="A78" s="1"/>
      <c r="B78" s="1" t="s">
        <v>169</v>
      </c>
      <c r="C78" s="1"/>
      <c r="D78" s="1" t="s">
        <v>1560</v>
      </c>
      <c r="E78" s="1"/>
      <c r="F78" s="1"/>
      <c r="G78" s="1"/>
      <c r="H78" s="1"/>
      <c r="I78" s="1"/>
      <c r="J78" s="1"/>
      <c r="K78" s="1"/>
      <c r="L78" s="1"/>
      <c r="M78" s="1" t="s">
        <v>1913</v>
      </c>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8" x14ac:dyDescent="0.25">
      <c r="A79" s="1"/>
      <c r="B79" s="1" t="s">
        <v>151</v>
      </c>
      <c r="C79" s="1"/>
      <c r="D79" s="1" t="s">
        <v>1504</v>
      </c>
      <c r="E79" s="1"/>
      <c r="F79" s="1"/>
      <c r="G79" s="1"/>
      <c r="H79" s="1"/>
      <c r="I79" s="1"/>
      <c r="J79" s="1"/>
      <c r="K79" s="1"/>
      <c r="L79" s="1"/>
      <c r="M79" s="136" t="s">
        <v>1497</v>
      </c>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8" x14ac:dyDescent="0.25">
      <c r="A80" s="1"/>
      <c r="B80" s="1" t="s">
        <v>258</v>
      </c>
      <c r="C80" s="1"/>
      <c r="D80" s="1" t="s">
        <v>1532</v>
      </c>
      <c r="E80" s="1"/>
      <c r="F80" s="1"/>
      <c r="G80" s="1"/>
      <c r="H80" s="1"/>
      <c r="I80" s="1"/>
      <c r="J80" s="1"/>
      <c r="K80" s="1"/>
      <c r="L80" s="1"/>
      <c r="M80" s="136" t="s">
        <v>1512</v>
      </c>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8" x14ac:dyDescent="0.25">
      <c r="A81" s="1"/>
      <c r="B81" s="1" t="s">
        <v>1914</v>
      </c>
      <c r="C81" s="1"/>
      <c r="D81" s="1" t="s">
        <v>1915</v>
      </c>
      <c r="E81" s="1"/>
      <c r="F81" s="1"/>
      <c r="G81" s="1"/>
      <c r="H81" s="1"/>
      <c r="I81" s="1"/>
      <c r="J81" s="1"/>
      <c r="K81" s="1"/>
      <c r="L81" s="1"/>
      <c r="M81" s="136" t="s">
        <v>1514</v>
      </c>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8" x14ac:dyDescent="0.25">
      <c r="A82" s="1"/>
      <c r="B82" s="1"/>
      <c r="C82" s="1"/>
      <c r="D82" s="1"/>
      <c r="E82" s="1"/>
      <c r="F82" s="1"/>
      <c r="G82" s="1"/>
      <c r="H82" s="1"/>
      <c r="I82" s="1"/>
      <c r="J82" s="1"/>
      <c r="K82" s="1"/>
      <c r="L82" s="1"/>
      <c r="M82" s="136" t="s">
        <v>1523</v>
      </c>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8" x14ac:dyDescent="0.25">
      <c r="A83" s="1"/>
      <c r="B83" s="1"/>
      <c r="C83" s="1"/>
      <c r="D83" s="1"/>
      <c r="E83" s="1"/>
      <c r="F83" s="1"/>
      <c r="G83" s="1"/>
      <c r="H83" s="1"/>
      <c r="I83" s="1"/>
      <c r="J83" s="1"/>
      <c r="K83" s="1"/>
      <c r="L83" s="1"/>
      <c r="M83" s="136" t="s">
        <v>1527</v>
      </c>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8" x14ac:dyDescent="0.25">
      <c r="A84" s="1"/>
      <c r="B84" s="1"/>
      <c r="C84" s="1"/>
      <c r="D84" s="1"/>
      <c r="E84" s="1"/>
      <c r="F84" s="1"/>
      <c r="G84" s="1"/>
      <c r="H84" s="1"/>
      <c r="I84" s="1"/>
      <c r="J84" s="1"/>
      <c r="K84" s="1"/>
      <c r="L84" s="1"/>
      <c r="M84" s="136" t="s">
        <v>1535</v>
      </c>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8" x14ac:dyDescent="0.25">
      <c r="A85" s="1"/>
      <c r="B85" s="1"/>
      <c r="C85" s="1"/>
      <c r="D85" s="1"/>
      <c r="E85" s="1"/>
      <c r="F85" s="1"/>
      <c r="G85" s="1"/>
      <c r="H85" s="1"/>
      <c r="I85" s="1"/>
      <c r="J85" s="1"/>
      <c r="K85" s="1"/>
      <c r="L85" s="1"/>
      <c r="M85" s="136" t="s">
        <v>1916</v>
      </c>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8" x14ac:dyDescent="0.25">
      <c r="A86" s="1"/>
      <c r="B86" s="1"/>
      <c r="C86" s="1"/>
      <c r="D86" s="1"/>
      <c r="E86" s="1"/>
      <c r="F86" s="1"/>
      <c r="G86" s="1"/>
      <c r="H86" s="1"/>
      <c r="I86" s="1"/>
      <c r="J86" s="1"/>
      <c r="K86" s="1"/>
      <c r="L86" s="1"/>
      <c r="M86" s="136" t="s">
        <v>1657</v>
      </c>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8" x14ac:dyDescent="0.25">
      <c r="A87" s="1"/>
      <c r="B87" s="1"/>
      <c r="C87" s="1"/>
      <c r="D87" s="1"/>
      <c r="E87" s="1"/>
      <c r="F87" s="1"/>
      <c r="G87" s="1"/>
      <c r="H87" s="1"/>
      <c r="I87" s="1"/>
      <c r="J87" s="1"/>
      <c r="K87" s="1"/>
      <c r="L87" s="1"/>
      <c r="M87" s="136" t="s">
        <v>1545</v>
      </c>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8" x14ac:dyDescent="0.25">
      <c r="A88" s="1"/>
      <c r="B88" s="100"/>
      <c r="C88" s="331" t="s">
        <v>1495</v>
      </c>
      <c r="D88" s="331"/>
      <c r="E88" s="331"/>
      <c r="F88" s="331"/>
      <c r="G88" s="331"/>
      <c r="H88" s="1"/>
      <c r="I88" s="1"/>
      <c r="J88" s="1"/>
      <c r="K88" s="1"/>
      <c r="L88" s="1"/>
      <c r="M88" s="136" t="s">
        <v>1551</v>
      </c>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8.75" thickBot="1" x14ac:dyDescent="0.3">
      <c r="A89" s="1"/>
      <c r="B89" s="101" t="s">
        <v>1494</v>
      </c>
      <c r="C89" s="103" t="s">
        <v>1917</v>
      </c>
      <c r="D89" s="103" t="s">
        <v>1803</v>
      </c>
      <c r="E89" s="103" t="s">
        <v>1799</v>
      </c>
      <c r="F89" s="103" t="s">
        <v>1790</v>
      </c>
      <c r="G89" s="103" t="s">
        <v>1918</v>
      </c>
      <c r="H89" s="1"/>
      <c r="I89" s="1"/>
      <c r="J89" s="1"/>
      <c r="K89" s="1"/>
      <c r="L89" s="1"/>
      <c r="M89" s="136" t="s">
        <v>1919</v>
      </c>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8" x14ac:dyDescent="0.25">
      <c r="A90" s="1"/>
      <c r="B90" s="102" t="s">
        <v>1920</v>
      </c>
      <c r="C90" s="104" t="s">
        <v>1921</v>
      </c>
      <c r="D90" s="106" t="s">
        <v>1921</v>
      </c>
      <c r="E90" s="109" t="s">
        <v>1799</v>
      </c>
      <c r="F90" s="110" t="s">
        <v>1922</v>
      </c>
      <c r="G90" s="114" t="s">
        <v>1923</v>
      </c>
      <c r="H90" s="1"/>
      <c r="I90" s="1"/>
      <c r="J90" s="1"/>
      <c r="K90" s="1"/>
      <c r="L90" s="1"/>
      <c r="M90" s="136" t="s">
        <v>1668</v>
      </c>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8" x14ac:dyDescent="0.25">
      <c r="A91" s="1"/>
      <c r="B91" s="102" t="s">
        <v>1924</v>
      </c>
      <c r="C91" s="105" t="s">
        <v>1921</v>
      </c>
      <c r="D91" s="108" t="s">
        <v>1799</v>
      </c>
      <c r="E91" s="108" t="s">
        <v>1799</v>
      </c>
      <c r="F91" s="111" t="s">
        <v>1922</v>
      </c>
      <c r="G91" s="115" t="s">
        <v>1923</v>
      </c>
      <c r="H91" s="1"/>
      <c r="I91" s="1"/>
      <c r="J91" s="1"/>
      <c r="K91" s="1"/>
      <c r="L91" s="1"/>
      <c r="M91" s="136" t="s">
        <v>1575</v>
      </c>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8" x14ac:dyDescent="0.25">
      <c r="A92" s="1"/>
      <c r="B92" s="102" t="s">
        <v>1925</v>
      </c>
      <c r="C92" s="107" t="s">
        <v>1799</v>
      </c>
      <c r="D92" s="108" t="s">
        <v>1799</v>
      </c>
      <c r="E92" s="108" t="s">
        <v>1799</v>
      </c>
      <c r="F92" s="111" t="s">
        <v>1922</v>
      </c>
      <c r="G92" s="115" t="s">
        <v>1923</v>
      </c>
      <c r="H92" s="1"/>
      <c r="I92" s="1"/>
      <c r="J92" s="1"/>
      <c r="K92" s="1"/>
      <c r="L92" s="1"/>
      <c r="M92" s="136" t="s">
        <v>1926</v>
      </c>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8" x14ac:dyDescent="0.25">
      <c r="A93" s="1"/>
      <c r="B93" s="102" t="s">
        <v>1927</v>
      </c>
      <c r="C93" s="107" t="s">
        <v>1799</v>
      </c>
      <c r="D93" s="108" t="s">
        <v>1799</v>
      </c>
      <c r="E93" s="111" t="s">
        <v>1922</v>
      </c>
      <c r="F93" s="111" t="s">
        <v>1922</v>
      </c>
      <c r="G93" s="115" t="s">
        <v>1923</v>
      </c>
      <c r="H93" s="1"/>
      <c r="I93" s="1"/>
      <c r="J93" s="1"/>
      <c r="K93" s="1"/>
      <c r="L93" s="1"/>
      <c r="M93" s="136" t="s">
        <v>1582</v>
      </c>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8.75" thickBot="1" x14ac:dyDescent="0.3">
      <c r="A94" s="1"/>
      <c r="B94" s="102" t="s">
        <v>1928</v>
      </c>
      <c r="C94" s="113" t="s">
        <v>1922</v>
      </c>
      <c r="D94" s="112" t="s">
        <v>1922</v>
      </c>
      <c r="E94" s="112" t="s">
        <v>1922</v>
      </c>
      <c r="F94" s="112" t="s">
        <v>1922</v>
      </c>
      <c r="G94" s="116" t="s">
        <v>1923</v>
      </c>
      <c r="H94" s="1"/>
      <c r="I94" s="1"/>
      <c r="J94" s="1"/>
      <c r="K94" s="1"/>
      <c r="L94" s="1"/>
      <c r="M94" s="136" t="s">
        <v>1589</v>
      </c>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8" x14ac:dyDescent="0.25">
      <c r="A95" s="1"/>
      <c r="B95" s="1"/>
      <c r="C95" s="1"/>
      <c r="D95" s="1"/>
      <c r="E95" s="1"/>
      <c r="F95" s="1"/>
      <c r="G95" s="1"/>
      <c r="H95" s="1"/>
      <c r="I95" s="1"/>
      <c r="J95" s="1"/>
      <c r="K95" s="1"/>
      <c r="L95" s="1"/>
      <c r="M95" s="136" t="s">
        <v>1692</v>
      </c>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8" x14ac:dyDescent="0.25">
      <c r="A96" s="1"/>
      <c r="B96" s="1"/>
      <c r="C96" s="1"/>
      <c r="D96" s="1"/>
      <c r="E96" s="1"/>
      <c r="F96" s="1"/>
      <c r="G96" s="1"/>
      <c r="H96" s="1"/>
      <c r="I96" s="1"/>
      <c r="J96" s="1"/>
      <c r="K96" s="1"/>
      <c r="L96" s="1"/>
      <c r="M96" s="136" t="s">
        <v>1594</v>
      </c>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8" x14ac:dyDescent="0.25">
      <c r="A97" s="1"/>
      <c r="B97" s="1"/>
      <c r="C97" s="1"/>
      <c r="D97" s="1"/>
      <c r="E97" s="1"/>
      <c r="F97" s="1"/>
      <c r="G97" s="1"/>
      <c r="H97" s="1"/>
      <c r="I97" s="1"/>
      <c r="J97" s="1"/>
      <c r="K97" s="1"/>
      <c r="L97" s="1"/>
      <c r="M97" s="136" t="s">
        <v>1598</v>
      </c>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8" x14ac:dyDescent="0.25">
      <c r="A98" s="1"/>
      <c r="B98" s="1"/>
      <c r="C98" s="1"/>
      <c r="D98" s="1"/>
      <c r="E98" s="1"/>
      <c r="F98" s="1"/>
      <c r="G98" s="1"/>
      <c r="H98" s="1"/>
      <c r="I98" s="1"/>
      <c r="J98" s="1"/>
      <c r="K98" s="1"/>
      <c r="L98" s="1"/>
      <c r="M98" s="136" t="s">
        <v>1601</v>
      </c>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8" x14ac:dyDescent="0.25">
      <c r="A99" s="1"/>
      <c r="B99" s="1"/>
      <c r="C99" s="1"/>
      <c r="D99" s="1"/>
      <c r="E99" s="1"/>
      <c r="F99" s="1"/>
      <c r="G99" s="1"/>
      <c r="H99" s="1"/>
      <c r="I99" s="1"/>
      <c r="J99" s="1"/>
      <c r="K99" s="1"/>
      <c r="L99" s="1"/>
      <c r="M99" s="136" t="s">
        <v>1603</v>
      </c>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75" thickBo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ht="15.75" thickBot="1" x14ac:dyDescent="0.3">
      <c r="A114" s="1"/>
      <c r="B114" s="117" t="s">
        <v>1929</v>
      </c>
      <c r="C114" s="1"/>
      <c r="D114" s="119" t="s">
        <v>1930</v>
      </c>
      <c r="E114" s="1"/>
      <c r="F114" s="119" t="s">
        <v>1931</v>
      </c>
      <c r="G114" s="1"/>
      <c r="H114" s="117" t="s">
        <v>22</v>
      </c>
      <c r="I114" s="1"/>
      <c r="J114" s="117" t="s">
        <v>104</v>
      </c>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ht="15.75" thickBot="1" x14ac:dyDescent="0.3">
      <c r="A115" s="1"/>
      <c r="B115" s="132" t="s">
        <v>1525</v>
      </c>
      <c r="C115" s="120"/>
      <c r="D115" s="131" t="s">
        <v>1500</v>
      </c>
      <c r="E115" s="1"/>
      <c r="F115" s="134" t="s">
        <v>1932</v>
      </c>
      <c r="G115" s="1"/>
      <c r="H115" s="1" t="s">
        <v>1506</v>
      </c>
      <c r="I115" s="1"/>
      <c r="J115" s="118" t="s">
        <v>161</v>
      </c>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ht="15.75" thickBot="1" x14ac:dyDescent="0.3">
      <c r="A116" s="1"/>
      <c r="B116" s="132" t="s">
        <v>1933</v>
      </c>
      <c r="C116" s="120"/>
      <c r="D116" s="131" t="s">
        <v>1934</v>
      </c>
      <c r="E116" s="1"/>
      <c r="F116" s="134" t="s">
        <v>1585</v>
      </c>
      <c r="G116" s="1"/>
      <c r="H116" s="1" t="s">
        <v>1935</v>
      </c>
      <c r="I116" s="1"/>
      <c r="J116" s="118" t="s">
        <v>426</v>
      </c>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ht="15.75" thickBot="1" x14ac:dyDescent="0.3">
      <c r="A117" s="1"/>
      <c r="B117" s="132" t="s">
        <v>1501</v>
      </c>
      <c r="C117" s="120"/>
      <c r="D117" s="131" t="s">
        <v>1936</v>
      </c>
      <c r="E117" s="1"/>
      <c r="F117" s="134" t="s">
        <v>1518</v>
      </c>
      <c r="G117" s="1"/>
      <c r="H117" s="1" t="s">
        <v>1528</v>
      </c>
      <c r="I117" s="1"/>
      <c r="J117" s="118" t="s">
        <v>139</v>
      </c>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ht="23.25" thickBot="1" x14ac:dyDescent="0.3">
      <c r="A118" s="1"/>
      <c r="B118" s="132" t="s">
        <v>1937</v>
      </c>
      <c r="C118" s="120"/>
      <c r="D118" s="131" t="s">
        <v>1938</v>
      </c>
      <c r="E118" s="1"/>
      <c r="F118" s="134" t="s">
        <v>1526</v>
      </c>
      <c r="G118" s="1"/>
      <c r="H118" s="1"/>
      <c r="I118" s="1"/>
      <c r="J118" s="118" t="s">
        <v>405</v>
      </c>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ht="24.75" thickBot="1" x14ac:dyDescent="0.3">
      <c r="A119" s="1"/>
      <c r="B119" s="132" t="s">
        <v>1697</v>
      </c>
      <c r="C119" s="120"/>
      <c r="D119" s="131" t="s">
        <v>1939</v>
      </c>
      <c r="E119" s="1"/>
      <c r="F119" s="134" t="s">
        <v>1553</v>
      </c>
      <c r="G119" s="1"/>
      <c r="H119" s="1"/>
      <c r="I119" s="1"/>
      <c r="J119" s="118" t="s">
        <v>1940</v>
      </c>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ht="23.25" thickBot="1" x14ac:dyDescent="0.3">
      <c r="A120" s="1"/>
      <c r="B120" s="132" t="s">
        <v>1588</v>
      </c>
      <c r="C120" s="120"/>
      <c r="D120" s="131" t="s">
        <v>1941</v>
      </c>
      <c r="E120" s="1"/>
      <c r="F120" s="134" t="s">
        <v>1511</v>
      </c>
      <c r="G120" s="1"/>
      <c r="H120" s="1"/>
      <c r="I120" s="1"/>
      <c r="J120" s="118" t="s">
        <v>535</v>
      </c>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ht="15.75" thickBot="1" x14ac:dyDescent="0.3">
      <c r="A121" s="1"/>
      <c r="B121" s="132" t="s">
        <v>1942</v>
      </c>
      <c r="C121" s="120"/>
      <c r="D121" s="131" t="s">
        <v>1943</v>
      </c>
      <c r="E121" s="1"/>
      <c r="F121" s="134" t="s">
        <v>1531</v>
      </c>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ht="15.75" thickBot="1" x14ac:dyDescent="0.3">
      <c r="A122" s="1"/>
      <c r="B122" s="132" t="s">
        <v>1944</v>
      </c>
      <c r="C122" s="120"/>
      <c r="D122" s="131" t="s">
        <v>1945</v>
      </c>
      <c r="E122" s="1"/>
      <c r="F122" s="134" t="s">
        <v>1946</v>
      </c>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ht="23.25" thickBot="1" x14ac:dyDescent="0.3">
      <c r="A123" s="1"/>
      <c r="B123" s="132" t="s">
        <v>1947</v>
      </c>
      <c r="C123" s="120"/>
      <c r="D123" s="131" t="s">
        <v>1948</v>
      </c>
      <c r="E123" s="1"/>
      <c r="F123" s="134" t="s">
        <v>1534</v>
      </c>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ht="15.75" thickBot="1" x14ac:dyDescent="0.3">
      <c r="A124" s="1"/>
      <c r="B124" s="132" t="s">
        <v>1508</v>
      </c>
      <c r="C124" s="120"/>
      <c r="D124" s="131" t="s">
        <v>1949</v>
      </c>
      <c r="E124" s="1"/>
      <c r="F124" s="134" t="s">
        <v>1550</v>
      </c>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ht="15.75" thickBot="1" x14ac:dyDescent="0.3">
      <c r="A125" s="1"/>
      <c r="B125" s="132" t="s">
        <v>1950</v>
      </c>
      <c r="C125" s="120"/>
      <c r="D125" s="131" t="s">
        <v>1951</v>
      </c>
      <c r="E125" s="1"/>
      <c r="F125" s="134" t="s">
        <v>1952</v>
      </c>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ht="15.75" thickBot="1" x14ac:dyDescent="0.3">
      <c r="A126" s="1"/>
      <c r="B126" s="132" t="s">
        <v>1953</v>
      </c>
      <c r="C126" s="120"/>
      <c r="D126" s="131" t="s">
        <v>1954</v>
      </c>
      <c r="E126" s="1"/>
      <c r="F126" s="134" t="s">
        <v>1502</v>
      </c>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ht="23.25" thickBot="1" x14ac:dyDescent="0.3">
      <c r="A127" s="1"/>
      <c r="B127" s="132" t="s">
        <v>1955</v>
      </c>
      <c r="C127" s="120"/>
      <c r="D127" s="131" t="s">
        <v>1956</v>
      </c>
      <c r="E127" s="1"/>
      <c r="F127" s="134" t="s">
        <v>1957</v>
      </c>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ht="23.25" thickBot="1" x14ac:dyDescent="0.3">
      <c r="A128" s="1"/>
      <c r="B128" s="132" t="s">
        <v>1590</v>
      </c>
      <c r="C128" s="120"/>
      <c r="D128" s="131" t="s">
        <v>1507</v>
      </c>
      <c r="E128" s="1"/>
      <c r="F128" s="134" t="s">
        <v>1958</v>
      </c>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ht="23.25" thickBot="1" x14ac:dyDescent="0.3">
      <c r="A129" s="1"/>
      <c r="B129" s="132" t="s">
        <v>1959</v>
      </c>
      <c r="C129" s="120"/>
      <c r="D129" s="131" t="s">
        <v>1960</v>
      </c>
      <c r="E129" s="1"/>
      <c r="F129" s="134" t="s">
        <v>1521</v>
      </c>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ht="15.75" thickBot="1" x14ac:dyDescent="0.3">
      <c r="A130" s="1"/>
      <c r="B130" s="132" t="s">
        <v>1530</v>
      </c>
      <c r="C130" s="120"/>
      <c r="D130" s="131" t="s">
        <v>1961</v>
      </c>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ht="15.75" thickBot="1" x14ac:dyDescent="0.3">
      <c r="A131" s="1"/>
      <c r="B131" s="132" t="s">
        <v>1962</v>
      </c>
      <c r="C131" s="120"/>
      <c r="D131" s="131" t="s">
        <v>1963</v>
      </c>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ht="15.75" thickBot="1" x14ac:dyDescent="0.3">
      <c r="A132" s="1"/>
      <c r="B132" s="132" t="s">
        <v>1559</v>
      </c>
      <c r="C132" s="120"/>
      <c r="D132" s="131" t="s">
        <v>1964</v>
      </c>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ht="23.25" thickBot="1" x14ac:dyDescent="0.3">
      <c r="A133" s="1"/>
      <c r="B133" s="132" t="s">
        <v>1965</v>
      </c>
      <c r="C133" s="120"/>
      <c r="D133" s="131" t="s">
        <v>1552</v>
      </c>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ht="23.25" thickBot="1" x14ac:dyDescent="0.3">
      <c r="A134" s="1"/>
      <c r="B134" s="132" t="s">
        <v>1966</v>
      </c>
      <c r="C134" s="120"/>
      <c r="D134" s="131" t="s">
        <v>1967</v>
      </c>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ht="15.75" thickBot="1" x14ac:dyDescent="0.3">
      <c r="A135" s="1"/>
      <c r="B135" s="132" t="s">
        <v>1968</v>
      </c>
      <c r="C135" s="120"/>
      <c r="D135" s="131" t="s">
        <v>1969</v>
      </c>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ht="15.75" thickBot="1" x14ac:dyDescent="0.3">
      <c r="A136" s="1"/>
      <c r="B136" s="132" t="s">
        <v>1970</v>
      </c>
      <c r="C136" s="120"/>
      <c r="D136" s="131" t="s">
        <v>1971</v>
      </c>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ht="23.25" thickBot="1" x14ac:dyDescent="0.3">
      <c r="A137" s="1"/>
      <c r="B137" s="132" t="s">
        <v>1972</v>
      </c>
      <c r="C137" s="120"/>
      <c r="D137" s="131" t="s">
        <v>1973</v>
      </c>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ht="23.25" thickBot="1" x14ac:dyDescent="0.3">
      <c r="A138" s="1"/>
      <c r="B138" s="132" t="s">
        <v>1974</v>
      </c>
      <c r="C138" s="120"/>
      <c r="D138" s="131" t="s">
        <v>1975</v>
      </c>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ht="23.25" thickBot="1" x14ac:dyDescent="0.3">
      <c r="A139" s="1"/>
      <c r="B139" s="132" t="s">
        <v>1976</v>
      </c>
      <c r="C139" s="120"/>
      <c r="D139" s="131" t="s">
        <v>1977</v>
      </c>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ht="22.5" customHeight="1" thickBot="1" x14ac:dyDescent="0.3">
      <c r="A140" s="1"/>
      <c r="B140" s="132" t="s">
        <v>1978</v>
      </c>
      <c r="C140" s="120"/>
      <c r="D140" s="131" t="s">
        <v>1979</v>
      </c>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ht="23.25" thickBot="1" x14ac:dyDescent="0.3">
      <c r="A141" s="1"/>
      <c r="B141" s="132" t="s">
        <v>1980</v>
      </c>
      <c r="C141" s="120"/>
      <c r="D141" s="131" t="s">
        <v>1981</v>
      </c>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ht="26.25" customHeight="1" thickBot="1" x14ac:dyDescent="0.3">
      <c r="A142" s="1"/>
      <c r="B142" s="132" t="s">
        <v>1982</v>
      </c>
      <c r="C142" s="120"/>
      <c r="D142" s="131" t="s">
        <v>1983</v>
      </c>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ht="29.25" customHeight="1" thickBot="1" x14ac:dyDescent="0.3">
      <c r="A143" s="1"/>
      <c r="B143" s="132" t="s">
        <v>1984</v>
      </c>
      <c r="C143" s="120"/>
      <c r="D143" s="131" t="s">
        <v>1985</v>
      </c>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ht="23.25" thickBot="1" x14ac:dyDescent="0.3">
      <c r="A144" s="1"/>
      <c r="B144" s="132" t="s">
        <v>1986</v>
      </c>
      <c r="C144" s="120"/>
      <c r="D144" s="131" t="s">
        <v>1987</v>
      </c>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ht="23.25" thickBot="1" x14ac:dyDescent="0.3">
      <c r="A145" s="1"/>
      <c r="B145" s="132" t="s">
        <v>1988</v>
      </c>
      <c r="C145" s="120"/>
      <c r="D145" s="131" t="s">
        <v>1989</v>
      </c>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ht="26.25" customHeight="1" thickBot="1" x14ac:dyDescent="0.3">
      <c r="A146" s="1"/>
      <c r="B146" s="132" t="s">
        <v>1990</v>
      </c>
      <c r="C146" s="120"/>
      <c r="D146" s="131" t="s">
        <v>1991</v>
      </c>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ht="30" customHeight="1" thickBot="1" x14ac:dyDescent="0.3">
      <c r="A147" s="1"/>
      <c r="B147" s="132" t="s">
        <v>1992</v>
      </c>
      <c r="C147" s="120"/>
      <c r="D147" s="131" t="s">
        <v>1993</v>
      </c>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ht="21.75" customHeight="1" thickBot="1" x14ac:dyDescent="0.3">
      <c r="A148" s="1"/>
      <c r="B148" s="132" t="s">
        <v>1994</v>
      </c>
      <c r="C148" s="120"/>
      <c r="D148" s="131" t="s">
        <v>1995</v>
      </c>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ht="26.25" customHeight="1" thickBot="1" x14ac:dyDescent="0.3">
      <c r="A149" s="1"/>
      <c r="B149" s="132" t="s">
        <v>1996</v>
      </c>
      <c r="C149" s="120"/>
      <c r="D149" s="131" t="s">
        <v>1997</v>
      </c>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ht="25.5" customHeight="1" thickBot="1" x14ac:dyDescent="0.3">
      <c r="A150" s="1"/>
      <c r="B150" s="132" t="s">
        <v>1686</v>
      </c>
      <c r="C150" s="120"/>
      <c r="D150" s="131" t="s">
        <v>1998</v>
      </c>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ht="15.75" thickBot="1" x14ac:dyDescent="0.3">
      <c r="A151" s="1"/>
      <c r="B151" s="132" t="s">
        <v>1999</v>
      </c>
      <c r="C151" s="120"/>
      <c r="D151" s="131" t="s">
        <v>2000</v>
      </c>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ht="23.25" thickBot="1" x14ac:dyDescent="0.3">
      <c r="A152" s="1"/>
      <c r="B152" s="132" t="s">
        <v>2001</v>
      </c>
      <c r="C152" s="120"/>
      <c r="D152" s="131" t="s">
        <v>2002</v>
      </c>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ht="25.5" customHeight="1" thickBot="1" x14ac:dyDescent="0.3">
      <c r="A153" s="1"/>
      <c r="B153" s="132" t="s">
        <v>2003</v>
      </c>
      <c r="C153" s="120"/>
      <c r="D153" s="131" t="s">
        <v>2004</v>
      </c>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ht="25.5" customHeight="1" thickBot="1" x14ac:dyDescent="0.3">
      <c r="A154" s="1"/>
      <c r="B154" s="132" t="s">
        <v>2005</v>
      </c>
      <c r="C154" s="120"/>
      <c r="D154" s="131" t="s">
        <v>2006</v>
      </c>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ht="15.75" thickBot="1" x14ac:dyDescent="0.3">
      <c r="A155" s="1"/>
      <c r="B155" s="132" t="s">
        <v>2007</v>
      </c>
      <c r="C155" s="120"/>
      <c r="D155" s="131" t="s">
        <v>2008</v>
      </c>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ht="25.5" customHeight="1" thickBot="1" x14ac:dyDescent="0.3">
      <c r="A156" s="1"/>
      <c r="B156" s="132" t="s">
        <v>2009</v>
      </c>
      <c r="C156" s="120"/>
      <c r="D156" s="131" t="s">
        <v>2010</v>
      </c>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ht="15.75" thickBot="1" x14ac:dyDescent="0.3">
      <c r="A157" s="1"/>
      <c r="B157" s="132" t="s">
        <v>1662</v>
      </c>
      <c r="C157" s="120"/>
      <c r="D157" s="131" t="s">
        <v>2011</v>
      </c>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ht="34.5" thickBot="1" x14ac:dyDescent="0.3">
      <c r="A158" s="1"/>
      <c r="B158" s="132" t="s">
        <v>2012</v>
      </c>
      <c r="C158" s="120"/>
      <c r="D158" s="131" t="s">
        <v>2013</v>
      </c>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ht="23.25" thickBot="1" x14ac:dyDescent="0.3">
      <c r="A159" s="1"/>
      <c r="B159" s="132" t="s">
        <v>2014</v>
      </c>
      <c r="C159" s="120"/>
      <c r="D159" s="131" t="s">
        <v>2015</v>
      </c>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ht="15.75" thickBot="1" x14ac:dyDescent="0.3">
      <c r="A160" s="1"/>
      <c r="B160" s="132" t="s">
        <v>2016</v>
      </c>
      <c r="C160" s="120"/>
      <c r="D160" s="131" t="s">
        <v>2017</v>
      </c>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ht="34.5" thickBot="1" x14ac:dyDescent="0.3">
      <c r="A161" s="1"/>
      <c r="B161" s="132" t="s">
        <v>2018</v>
      </c>
      <c r="C161" s="120"/>
      <c r="D161" s="131" t="s">
        <v>2019</v>
      </c>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ht="23.25" thickBot="1" x14ac:dyDescent="0.3">
      <c r="A162" s="1"/>
      <c r="B162" s="132" t="s">
        <v>2020</v>
      </c>
      <c r="C162" s="120"/>
      <c r="D162" s="131" t="s">
        <v>2021</v>
      </c>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ht="15.75" thickBot="1" x14ac:dyDescent="0.3">
      <c r="A163" s="1"/>
      <c r="B163" s="132" t="s">
        <v>2022</v>
      </c>
      <c r="C163" s="120"/>
      <c r="D163" s="131" t="s">
        <v>1558</v>
      </c>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ht="15.75" thickBot="1" x14ac:dyDescent="0.3">
      <c r="A164" s="1"/>
      <c r="B164" s="132" t="s">
        <v>2023</v>
      </c>
      <c r="C164" s="120"/>
      <c r="D164" s="131" t="s">
        <v>2024</v>
      </c>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ht="15.75" thickBot="1" x14ac:dyDescent="0.3">
      <c r="A165" s="1"/>
      <c r="B165" s="132" t="s">
        <v>1682</v>
      </c>
      <c r="C165" s="120"/>
      <c r="D165" s="131" t="s">
        <v>2025</v>
      </c>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ht="15.75" thickBot="1" x14ac:dyDescent="0.3">
      <c r="A166" s="1"/>
      <c r="B166" s="132" t="s">
        <v>2026</v>
      </c>
      <c r="C166" s="120"/>
      <c r="D166" s="131" t="s">
        <v>2027</v>
      </c>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ht="15.75" thickBot="1" x14ac:dyDescent="0.3">
      <c r="A167" s="1"/>
      <c r="B167" s="132" t="s">
        <v>2028</v>
      </c>
      <c r="C167" s="120"/>
      <c r="D167" s="131" t="s">
        <v>1587</v>
      </c>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ht="15.75" thickBot="1" x14ac:dyDescent="0.3">
      <c r="A168" s="1"/>
      <c r="B168" s="132" t="s">
        <v>2029</v>
      </c>
      <c r="C168" s="120"/>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ht="23.25" thickBot="1" x14ac:dyDescent="0.3">
      <c r="A169" s="1"/>
      <c r="B169" s="132" t="s">
        <v>2030</v>
      </c>
      <c r="C169" s="120"/>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ht="23.25" thickBot="1" x14ac:dyDescent="0.3">
      <c r="A170" s="1"/>
      <c r="B170" s="132" t="s">
        <v>2031</v>
      </c>
      <c r="C170" s="120"/>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ht="15.75" thickBot="1" x14ac:dyDescent="0.3">
      <c r="A171" s="1"/>
      <c r="B171" s="132" t="s">
        <v>2032</v>
      </c>
      <c r="C171" s="120"/>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ht="23.25" thickBot="1" x14ac:dyDescent="0.3">
      <c r="A172" s="1"/>
      <c r="B172" s="132" t="s">
        <v>2033</v>
      </c>
      <c r="C172" s="120"/>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ht="15.75" thickBot="1" x14ac:dyDescent="0.3">
      <c r="A173" s="1"/>
      <c r="B173" s="132" t="s">
        <v>1644</v>
      </c>
      <c r="C173" s="120"/>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ht="15.75" thickBot="1" x14ac:dyDescent="0.3">
      <c r="A174" s="1"/>
      <c r="B174" s="132" t="s">
        <v>2034</v>
      </c>
      <c r="C174" s="120"/>
      <c r="D174" s="130"/>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ht="15.75" thickBot="1" x14ac:dyDescent="0.3">
      <c r="A175" s="1"/>
      <c r="B175" s="132" t="s">
        <v>2035</v>
      </c>
      <c r="C175" s="120"/>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ht="15.75" thickBot="1" x14ac:dyDescent="0.3">
      <c r="A176" s="1"/>
      <c r="B176" s="132" t="s">
        <v>2036</v>
      </c>
      <c r="C176" s="120"/>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ht="15.75" thickBot="1" x14ac:dyDescent="0.3">
      <c r="A177" s="1"/>
      <c r="B177" s="132" t="s">
        <v>1549</v>
      </c>
      <c r="C177" s="120"/>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ht="23.25" thickBot="1" x14ac:dyDescent="0.3">
      <c r="A178" s="1"/>
      <c r="B178" s="132" t="s">
        <v>2037</v>
      </c>
      <c r="C178" s="120"/>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ht="15.75" thickBot="1" x14ac:dyDescent="0.3">
      <c r="A179" s="1"/>
      <c r="B179" s="132" t="s">
        <v>2038</v>
      </c>
      <c r="C179" s="120"/>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ht="15.75" thickBot="1" x14ac:dyDescent="0.3">
      <c r="A180" s="1"/>
      <c r="B180" s="132" t="s">
        <v>2039</v>
      </c>
      <c r="C180" s="120"/>
      <c r="D180" s="130"/>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ht="15.75" thickBot="1" x14ac:dyDescent="0.3">
      <c r="A181" s="1"/>
      <c r="B181" s="132" t="s">
        <v>2040</v>
      </c>
      <c r="C181" s="120"/>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ht="23.25" thickBot="1" x14ac:dyDescent="0.3">
      <c r="A182" s="1"/>
      <c r="B182" s="132" t="s">
        <v>2041</v>
      </c>
      <c r="C182" s="120"/>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ht="15.75" thickBot="1" x14ac:dyDescent="0.3">
      <c r="A183" s="1"/>
      <c r="B183" s="132" t="s">
        <v>2042</v>
      </c>
      <c r="C183" s="120"/>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ht="15.75" thickBot="1" x14ac:dyDescent="0.3">
      <c r="A184" s="1"/>
      <c r="B184" s="132" t="s">
        <v>2043</v>
      </c>
      <c r="C184" s="120"/>
      <c r="D184" s="12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ht="15.75" thickBot="1" x14ac:dyDescent="0.3">
      <c r="A185" s="1"/>
      <c r="B185" s="132" t="s">
        <v>1554</v>
      </c>
      <c r="C185" s="120"/>
      <c r="D185" s="12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25">
      <c r="A186" s="1"/>
      <c r="B186" s="132" t="s">
        <v>2044</v>
      </c>
      <c r="C186" s="120"/>
      <c r="D186" s="12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ht="15.75" thickBot="1" x14ac:dyDescent="0.3">
      <c r="A187" s="1"/>
      <c r="B187" s="132" t="s">
        <v>2045</v>
      </c>
      <c r="C187" s="120"/>
      <c r="D187" s="12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ht="15.75" thickBot="1" x14ac:dyDescent="0.3">
      <c r="A188" s="1"/>
      <c r="B188" s="132" t="s">
        <v>1684</v>
      </c>
      <c r="C188" s="120"/>
      <c r="D188" s="12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ht="15.75" thickBot="1" x14ac:dyDescent="0.3">
      <c r="A189" s="1"/>
      <c r="B189" s="132" t="s">
        <v>2046</v>
      </c>
      <c r="C189" s="120"/>
      <c r="D189" s="12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ht="15.75" thickBot="1" x14ac:dyDescent="0.3">
      <c r="A190" s="1"/>
      <c r="B190" s="132" t="s">
        <v>2047</v>
      </c>
      <c r="C190" s="120"/>
      <c r="D190" s="12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ht="15.75" thickBot="1" x14ac:dyDescent="0.3">
      <c r="A191" s="1"/>
      <c r="B191" s="132" t="s">
        <v>2048</v>
      </c>
      <c r="C191" s="120"/>
      <c r="D191" s="12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ht="15.75" thickBot="1" x14ac:dyDescent="0.3">
      <c r="A192" s="1"/>
      <c r="B192" s="132" t="s">
        <v>1695</v>
      </c>
      <c r="C192" s="120"/>
      <c r="D192" s="12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ht="15.75" thickBot="1" x14ac:dyDescent="0.3">
      <c r="A193" s="1"/>
      <c r="B193" s="132" t="s">
        <v>2049</v>
      </c>
      <c r="C193" s="120"/>
      <c r="D193" s="12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ht="15.75" thickBot="1" x14ac:dyDescent="0.3">
      <c r="A194" s="1"/>
      <c r="B194" s="132" t="s">
        <v>2050</v>
      </c>
      <c r="C194" s="120"/>
      <c r="D194" s="12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ht="15.75" thickBot="1" x14ac:dyDescent="0.3">
      <c r="A195" s="1"/>
      <c r="B195" s="132" t="s">
        <v>1557</v>
      </c>
      <c r="C195" s="120"/>
      <c r="D195" s="120"/>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ht="15.75" thickBot="1" x14ac:dyDescent="0.3">
      <c r="A196" s="1"/>
      <c r="B196" s="132" t="s">
        <v>2051</v>
      </c>
      <c r="C196" s="120"/>
      <c r="D196" s="120"/>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ht="15.75" thickBot="1" x14ac:dyDescent="0.3">
      <c r="A197" s="1"/>
      <c r="B197" s="132" t="s">
        <v>2052</v>
      </c>
      <c r="C197" s="120"/>
      <c r="D197" s="120"/>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row r="233" spans="1:62"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row>
  </sheetData>
  <sortState xmlns:xlrd2="http://schemas.microsoft.com/office/spreadsheetml/2017/richdata2" ref="D116:D167">
    <sortCondition ref="D116:D167"/>
  </sortState>
  <mergeCells count="9">
    <mergeCell ref="C88:G88"/>
    <mergeCell ref="A63:A64"/>
    <mergeCell ref="B63:B64"/>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716846D80C26648A4C43B22FCA2F29D" ma:contentTypeVersion="22" ma:contentTypeDescription="Crear nuevo documento." ma:contentTypeScope="" ma:versionID="d91090adbaac50bb56ddcd8a6061b88e">
  <xsd:schema xmlns:xsd="http://www.w3.org/2001/XMLSchema" xmlns:xs="http://www.w3.org/2001/XMLSchema" xmlns:p="http://schemas.microsoft.com/office/2006/metadata/properties" xmlns:ns1="http://schemas.microsoft.com/sharepoint/v3" xmlns:ns2="317b0811-5d78-4298-b8b8-45389b1e9f97" xmlns:ns3="c85ddaac-35ce-4e70-8c42-2d6c13935514" targetNamespace="http://schemas.microsoft.com/office/2006/metadata/properties" ma:root="true" ma:fieldsID="8c2f119532ce558da8ec977fd8fee8e9" ns1:_="" ns2:_="" ns3:_="">
    <xsd:import namespace="http://schemas.microsoft.com/sharepoint/v3"/>
    <xsd:import namespace="317b0811-5d78-4298-b8b8-45389b1e9f97"/>
    <xsd:import namespace="c85ddaac-35ce-4e70-8c42-2d6c139355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Identificador" minOccurs="0"/>
                <xsd:element ref="ns2:MediaServiceAutoTag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Propiedades de la Directiva de cumplimiento unificado" ma:hidden="true" ma:internalName="_ip_UnifiedCompliancePolicyProperties">
      <xsd:simpleType>
        <xsd:restriction base="dms:Note"/>
      </xsd:simpleType>
    </xsd:element>
    <xsd:element name="_ip_UnifiedCompliancePolicyUIAction" ma:index="29"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7b0811-5d78-4298-b8b8-45389b1e9f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dentificador" ma:index="12" nillable="true" ma:displayName="Identificador" ma:internalName="Identificador">
      <xsd:simpleType>
        <xsd:restriction base="dms:Text">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5ddaac-35ce-4e70-8c42-2d6c1393551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a1f6effd-d6c1-4818-881a-68262ce5f624}" ma:internalName="TaxCatchAll" ma:showField="CatchAllData" ma:web="c85ddaac-35ce-4e70-8c42-2d6c139355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7b0811-5d78-4298-b8b8-45389b1e9f97">
      <Terms xmlns="http://schemas.microsoft.com/office/infopath/2007/PartnerControls"/>
    </lcf76f155ced4ddcb4097134ff3c332f>
    <TaxCatchAll xmlns="c85ddaac-35ce-4e70-8c42-2d6c13935514" xsi:nil="true"/>
    <Identificador xmlns="317b0811-5d78-4298-b8b8-45389b1e9f97"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7AB1F98-3890-4B0E-B20E-E421E3F0DC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7b0811-5d78-4298-b8b8-45389b1e9f97"/>
    <ds:schemaRef ds:uri="c85ddaac-35ce-4e70-8c42-2d6c139355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BD8508-9E63-4039-964E-AA16CB227D77}">
  <ds:schemaRefs>
    <ds:schemaRef ds:uri="http://schemas.microsoft.com/sharepoint/v3/contenttype/forms"/>
  </ds:schemaRefs>
</ds:datastoreItem>
</file>

<file path=customXml/itemProps3.xml><?xml version="1.0" encoding="utf-8"?>
<ds:datastoreItem xmlns:ds="http://schemas.openxmlformats.org/officeDocument/2006/customXml" ds:itemID="{052731A9-D834-4B45-970C-D4E9AA258FDB}">
  <ds:schemaRefs>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 ds:uri="http://schemas.microsoft.com/office/2006/metadata/properties"/>
    <ds:schemaRef ds:uri="http://www.w3.org/XML/1998/namespace"/>
    <ds:schemaRef ds:uri="http://schemas.microsoft.com/sharepoint/v3"/>
    <ds:schemaRef ds:uri="http://purl.org/dc/dcmitype/"/>
    <ds:schemaRef ds:uri="c85ddaac-35ce-4e70-8c42-2d6c13935514"/>
    <ds:schemaRef ds:uri="317b0811-5d78-4298-b8b8-45389b1e9f9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SDSCJ</vt:lpstr>
      <vt:lpstr>HOJA RESUMEN</vt:lpstr>
      <vt:lpstr>LISTADO DE ACTIVOS - ICC</vt:lpstr>
      <vt:lpstr>RIESGO INHERENTE</vt:lpstr>
      <vt:lpstr>TRATAMIENTO DE RIESGO</vt:lpstr>
      <vt:lpstr>VALORACIÓN CON CONTROLES</vt:lpstr>
      <vt:lpstr>TRATAMIENTO DE RIESGO RESIDUAL</vt:lpstr>
      <vt:lpstr>TABLAS DE INFORMACIÓN</vt:lpstr>
      <vt:lpstr>'HOJA RESUMEN'!Área_de_impresión</vt:lpstr>
      <vt:lpstr>'LISTADO DE ACTIVOS - ICC'!Área_de_impresión</vt:lpstr>
      <vt:lpstr>'RIESGO INHERENTE'!Área_de_impresión</vt:lpstr>
      <vt:lpstr>SDSCJ!Área_de_impresión</vt:lpstr>
      <vt:lpstr>'TRATAMIENTO DE RIESGO'!Área_de_impresión</vt:lpstr>
      <vt:lpstr>'TRATAMIENTO DE RIESGO RESIDUAL'!Área_de_impresión</vt:lpstr>
      <vt:lpstr>'VALORACIÓN CON CONTROLES'!Área_de_impresión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Diego Mauricio Usme Gonzalez</cp:lastModifiedBy>
  <cp:revision/>
  <dcterms:created xsi:type="dcterms:W3CDTF">2016-11-30T14:47:26Z</dcterms:created>
  <dcterms:modified xsi:type="dcterms:W3CDTF">2026-05-15T17:26:30Z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0x010100F716846D80C26648A4C43B22FCA2F29D</vt:lpwstr>
  </property>
  <property fmtid="{D5CDD505-2E9C-101B-9397-08002B2CF9AE}" pid="3" name="MediaServiceImageTags">
    <vt:lpwstr/>
  </property>
</Properties>
</file>